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raman\OneDrive\Desktop\SSC Exam Center Software 2023\"/>
    </mc:Choice>
  </mc:AlternateContent>
  <xr:revisionPtr revIDLastSave="0" documentId="13_ncr:1_{102A7FFE-6017-4047-A316-1F92ED9554F6}" xr6:coauthVersionLast="47" xr6:coauthVersionMax="47" xr10:uidLastSave="{00000000-0000-0000-0000-000000000000}"/>
  <workbookProtection workbookAlgorithmName="SHA-512" workbookHashValue="gzmed8HpbbXaUPq79Qex1voTi1XuadPCsss9aUZj/4oFj40Bu7y1DaII8rD6P/puoHcp588wWwZnGt33FHmPDw==" workbookSaltValue="3leVfdTvmw8SMFgWqcsLRA==" workbookSpinCount="100000" lockStructure="1"/>
  <bookViews>
    <workbookView xWindow="-108" yWindow="-108" windowWidth="23256" windowHeight="12456" tabRatio="678" xr2:uid="{00000000-000D-0000-FFFF-FFFF00000000}"/>
  </bookViews>
  <sheets>
    <sheet name="DATA" sheetId="1" r:id="rId1"/>
    <sheet name="School" sheetId="2" r:id="rId2"/>
    <sheet name="Anl" sheetId="3" r:id="rId3"/>
    <sheet name="E.Centre" sheetId="4" r:id="rId4"/>
    <sheet name="ThasilDhar" sheetId="5" r:id="rId5"/>
    <sheet name="SHO" sheetId="6" r:id="rId6"/>
    <sheet name="Medical" sheetId="7" r:id="rId7"/>
    <sheet name="Postoffice" sheetId="8" r:id="rId8"/>
    <sheet name="OS" sheetId="9" r:id="rId9"/>
    <sheet name="MEO" sheetId="10" r:id="rId10"/>
    <sheet name="DEO" sheetId="11" r:id="rId11"/>
    <sheet name="Additional Budget" sheetId="12" r:id="rId12"/>
    <sheet name="P.E. Meterial" sheetId="13" r:id="rId13"/>
  </sheets>
  <definedNames>
    <definedName name="_xlnm.Print_Area" localSheetId="2">Anl!$A$1:$G$35</definedName>
    <definedName name="_xlnm.Print_Area" localSheetId="10">DEO!$A$1:$H$36</definedName>
    <definedName name="_xlnm.Print_Area" localSheetId="3">E.Centre!$A$1:$G$24</definedName>
    <definedName name="_xlnm.Print_Area" localSheetId="6">Medical!$A$1:$G$24</definedName>
    <definedName name="_xlnm.Print_Area" localSheetId="9">MEO!$A$1:$G$25</definedName>
    <definedName name="_xlnm.Print_Area" localSheetId="8">OS!$A$1:$G$24</definedName>
    <definedName name="_xlnm.Print_Area" localSheetId="12">'P.E. Meterial'!$A$1:$G$32</definedName>
    <definedName name="_xlnm.Print_Area" localSheetId="7">Postoffice!$A$1:$G$24</definedName>
    <definedName name="_xlnm.Print_Area" localSheetId="1">School!$A$1:$G$24</definedName>
    <definedName name="_xlnm.Print_Area" localSheetId="5">SHO!$B$2:$H$27</definedName>
    <definedName name="_xlnm.Print_Area" localSheetId="4">ThasilDhar!$A$1:$G$24</definedName>
    <definedName name="Z_35CC0BD3_9DCC_41D6_94B0_1EA8311A4D16_.wvu.PrintArea" localSheetId="2" hidden="1">Anl!$A$1:$G$34</definedName>
    <definedName name="Z_35CC0BD3_9DCC_41D6_94B0_1EA8311A4D16_.wvu.PrintArea" localSheetId="10" hidden="1">DEO!$A$1:$H$36</definedName>
    <definedName name="Z_35CC0BD3_9DCC_41D6_94B0_1EA8311A4D16_.wvu.PrintArea" localSheetId="3" hidden="1">E.Centre!$A$1:$G$24</definedName>
    <definedName name="Z_35CC0BD3_9DCC_41D6_94B0_1EA8311A4D16_.wvu.PrintArea" localSheetId="6" hidden="1">Medical!$A$1:$G$24</definedName>
    <definedName name="Z_35CC0BD3_9DCC_41D6_94B0_1EA8311A4D16_.wvu.PrintArea" localSheetId="8" hidden="1">OS!$A$1:$G$24</definedName>
    <definedName name="Z_35CC0BD3_9DCC_41D6_94B0_1EA8311A4D16_.wvu.PrintArea" localSheetId="12" hidden="1">'P.E. Meterial'!$A$1:$G$32</definedName>
    <definedName name="Z_35CC0BD3_9DCC_41D6_94B0_1EA8311A4D16_.wvu.PrintArea" localSheetId="7" hidden="1">Postoffice!$A$1:$G$24</definedName>
    <definedName name="Z_35CC0BD3_9DCC_41D6_94B0_1EA8311A4D16_.wvu.PrintArea" localSheetId="1" hidden="1">School!$A$1:$G$24</definedName>
    <definedName name="Z_35CC0BD3_9DCC_41D6_94B0_1EA8311A4D16_.wvu.PrintArea" localSheetId="5" hidden="1">SHO!$B$2:$H$26</definedName>
    <definedName name="Z_35CC0BD3_9DCC_41D6_94B0_1EA8311A4D16_.wvu.PrintArea" localSheetId="4" hidden="1">ThasilDhar!$A$1:$G$24</definedName>
    <definedName name="Z_AF0439AB_2080_4EC3_AE84_ADEDB5C22699_.wvu.PrintArea" localSheetId="2" hidden="1">Anl!$A$1:$G$34</definedName>
    <definedName name="Z_AF0439AB_2080_4EC3_AE84_ADEDB5C22699_.wvu.PrintArea" localSheetId="10" hidden="1">DEO!$A$1:$H$36</definedName>
    <definedName name="Z_AF0439AB_2080_4EC3_AE84_ADEDB5C22699_.wvu.PrintArea" localSheetId="3" hidden="1">E.Centre!$A$1:$G$24</definedName>
    <definedName name="Z_AF0439AB_2080_4EC3_AE84_ADEDB5C22699_.wvu.PrintArea" localSheetId="6" hidden="1">Medical!$A$1:$G$24</definedName>
    <definedName name="Z_AF0439AB_2080_4EC3_AE84_ADEDB5C22699_.wvu.PrintArea" localSheetId="8" hidden="1">OS!$A$1:$G$24</definedName>
    <definedName name="Z_AF0439AB_2080_4EC3_AE84_ADEDB5C22699_.wvu.PrintArea" localSheetId="12" hidden="1">'P.E. Meterial'!$A$1:$G$32</definedName>
    <definedName name="Z_AF0439AB_2080_4EC3_AE84_ADEDB5C22699_.wvu.PrintArea" localSheetId="7" hidden="1">Postoffice!$A$1:$G$24</definedName>
    <definedName name="Z_AF0439AB_2080_4EC3_AE84_ADEDB5C22699_.wvu.PrintArea" localSheetId="1" hidden="1">School!$A$1:$G$24</definedName>
    <definedName name="Z_AF0439AB_2080_4EC3_AE84_ADEDB5C22699_.wvu.PrintArea" localSheetId="5" hidden="1">SHO!$B$2:$H$26</definedName>
    <definedName name="Z_AF0439AB_2080_4EC3_AE84_ADEDB5C22699_.wvu.PrintArea" localSheetId="4" hidden="1">ThasilDhar!$A$1:$G$24</definedName>
  </definedNames>
  <calcPr calcId="191029"/>
  <customWorkbookViews>
    <customWorkbookView name="LENOVO - Personal View" guid="{AF0439AB-2080-4EC3-AE84-ADEDB5C22699}" mergeInterval="0" personalView="1" maximized="1" xWindow="1" yWindow="1" windowWidth="1366" windowHeight="496" tabRatio="678" activeSheetId="1"/>
    <customWorkbookView name="Windows User - Personal View" guid="{35CC0BD3-9DCC-41D6-94B0-1EA8311A4D16}" mergeInterval="0" personalView="1" maximized="1" xWindow="-8" yWindow="-8" windowWidth="1382" windowHeight="744" tabRatio="678" activeSheetId="1"/>
  </customWorkbookViews>
</workbook>
</file>

<file path=xl/calcChain.xml><?xml version="1.0" encoding="utf-8"?>
<calcChain xmlns="http://schemas.openxmlformats.org/spreadsheetml/2006/main">
  <c r="B13" i="6" l="1"/>
  <c r="G7" i="13"/>
  <c r="A7" i="13"/>
  <c r="H7" i="11"/>
  <c r="A7" i="11"/>
  <c r="A2" i="13"/>
  <c r="G2" i="13"/>
  <c r="A4" i="13"/>
  <c r="G31" i="13"/>
  <c r="A5" i="13"/>
  <c r="G32" i="13"/>
  <c r="A6" i="13"/>
  <c r="D9" i="13"/>
  <c r="E10" i="13"/>
  <c r="E11" i="13"/>
  <c r="A13" i="13"/>
  <c r="C15" i="13"/>
  <c r="C18" i="13"/>
  <c r="C23" i="13"/>
  <c r="A5" i="12"/>
  <c r="B5" i="12"/>
  <c r="G5" i="12"/>
  <c r="H5" i="12"/>
  <c r="A2" i="11"/>
  <c r="A4" i="11"/>
  <c r="F32" i="11"/>
  <c r="A5" i="11"/>
  <c r="F33" i="11"/>
  <c r="A6" i="11"/>
  <c r="G3" i="11"/>
  <c r="D9" i="11"/>
  <c r="E10" i="11"/>
  <c r="E11" i="11"/>
  <c r="A13" i="11"/>
  <c r="B19" i="11"/>
  <c r="B20" i="11"/>
  <c r="H25" i="11"/>
  <c r="A2" i="10"/>
  <c r="G3" i="10"/>
  <c r="A4" i="10"/>
  <c r="A5" i="10"/>
  <c r="G21" i="10"/>
  <c r="A6" i="10"/>
  <c r="D8" i="10"/>
  <c r="E9" i="10"/>
  <c r="E10" i="10"/>
  <c r="A12" i="10"/>
  <c r="A13" i="10"/>
  <c r="G20" i="10"/>
  <c r="A23" i="10"/>
  <c r="A2" i="9"/>
  <c r="A4" i="9"/>
  <c r="A5" i="9"/>
  <c r="A6" i="9"/>
  <c r="D8" i="9"/>
  <c r="E9" i="9"/>
  <c r="E10" i="9"/>
  <c r="A12" i="9"/>
  <c r="A13" i="9"/>
  <c r="G20" i="9"/>
  <c r="G21" i="9"/>
  <c r="A23" i="9"/>
  <c r="A2" i="8"/>
  <c r="G3" i="8"/>
  <c r="A4" i="8"/>
  <c r="G20" i="8"/>
  <c r="A5" i="8"/>
  <c r="G21" i="8"/>
  <c r="A6" i="8"/>
  <c r="D8" i="8"/>
  <c r="E9" i="8"/>
  <c r="E10" i="8"/>
  <c r="A12" i="8"/>
  <c r="A23" i="8"/>
  <c r="A2" i="7"/>
  <c r="G3" i="7"/>
  <c r="A4" i="7"/>
  <c r="G20" i="7"/>
  <c r="A5" i="7"/>
  <c r="A6" i="7"/>
  <c r="D8" i="7"/>
  <c r="E9" i="7"/>
  <c r="E10" i="7"/>
  <c r="A12" i="7"/>
  <c r="A13" i="7"/>
  <c r="G21" i="7"/>
  <c r="A23" i="7"/>
  <c r="B3" i="6"/>
  <c r="H4" i="6"/>
  <c r="B5" i="6"/>
  <c r="B6" i="6"/>
  <c r="H22" i="6"/>
  <c r="B7" i="6"/>
  <c r="E9" i="6"/>
  <c r="F10" i="6"/>
  <c r="F11" i="6"/>
  <c r="B14" i="6"/>
  <c r="H21" i="6"/>
  <c r="B24" i="6"/>
  <c r="A2" i="5"/>
  <c r="G3" i="5"/>
  <c r="A4" i="5"/>
  <c r="A5" i="5"/>
  <c r="A6" i="5"/>
  <c r="D8" i="5"/>
  <c r="E9" i="5"/>
  <c r="E10" i="5"/>
  <c r="A12" i="5"/>
  <c r="A13" i="5"/>
  <c r="G20" i="5"/>
  <c r="G21" i="5"/>
  <c r="A23" i="5"/>
  <c r="A2" i="4"/>
  <c r="G3" i="4"/>
  <c r="A4" i="4"/>
  <c r="G20" i="4"/>
  <c r="A5" i="4"/>
  <c r="G21" i="4"/>
  <c r="A6" i="4"/>
  <c r="D8" i="4"/>
  <c r="E9" i="4"/>
  <c r="E10" i="4"/>
  <c r="A12" i="4"/>
  <c r="A13" i="4"/>
  <c r="A23" i="4"/>
  <c r="A2" i="3"/>
  <c r="A4" i="3"/>
  <c r="G21" i="3"/>
  <c r="B29" i="3"/>
  <c r="G4" i="3"/>
  <c r="A5" i="3"/>
  <c r="A6" i="3"/>
  <c r="D8" i="3"/>
  <c r="E9" i="3"/>
  <c r="E10" i="3"/>
  <c r="A13" i="3"/>
  <c r="A14" i="3"/>
  <c r="G22" i="3"/>
  <c r="B30" i="3"/>
  <c r="B25" i="3"/>
  <c r="B28" i="3"/>
  <c r="A34" i="3"/>
  <c r="A2" i="2"/>
  <c r="A3" i="2"/>
  <c r="G19" i="2"/>
  <c r="A4" i="2"/>
  <c r="G3" i="2"/>
  <c r="D7" i="2"/>
  <c r="E8" i="2"/>
  <c r="E9" i="2"/>
  <c r="A11" i="2"/>
  <c r="A12" i="2"/>
  <c r="A13" i="2"/>
  <c r="G20" i="2"/>
</calcChain>
</file>

<file path=xl/sharedStrings.xml><?xml version="1.0" encoding="utf-8"?>
<sst xmlns="http://schemas.openxmlformats.org/spreadsheetml/2006/main" count="274" uniqueCount="127">
  <si>
    <t>Name of the Examination</t>
  </si>
  <si>
    <t>Name of the Centre</t>
  </si>
  <si>
    <t>Centre No</t>
  </si>
  <si>
    <t xml:space="preserve">Date of Examinations </t>
  </si>
  <si>
    <t>Timings</t>
  </si>
  <si>
    <t>No of Candidates Alloted</t>
  </si>
  <si>
    <t>Name of the Head Quarters of The Thasildhar</t>
  </si>
  <si>
    <t>Name of the Head Quarters of The Police Station</t>
  </si>
  <si>
    <t>Name of the Head Quarters of The Primary Health Centre</t>
  </si>
  <si>
    <t>Name of the Head Quarters of The Post Office</t>
  </si>
  <si>
    <t>Name of the Head Quarters of MEO</t>
  </si>
  <si>
    <t>From</t>
  </si>
  <si>
    <t>Name of The Chief Superintendent</t>
  </si>
  <si>
    <t>To</t>
  </si>
  <si>
    <t>The Thasidhar,</t>
  </si>
  <si>
    <t>Sir,</t>
  </si>
  <si>
    <t>Sub:</t>
  </si>
  <si>
    <t>Mandal</t>
  </si>
  <si>
    <t>District</t>
  </si>
  <si>
    <t>Director RC.No &amp; Date</t>
  </si>
  <si>
    <t>DEO Proc RC No &amp; Date (Appointed Chief)</t>
  </si>
  <si>
    <t>Ref:</t>
  </si>
  <si>
    <t>1.</t>
  </si>
  <si>
    <t>2.</t>
  </si>
  <si>
    <t>Thanking you sir.</t>
  </si>
  <si>
    <t>Yours faithfully</t>
  </si>
  <si>
    <t>Encl:</t>
  </si>
  <si>
    <t xml:space="preserve">                This is for your Kind information and to take necessary action.</t>
  </si>
  <si>
    <t>The Station House Officer,</t>
  </si>
  <si>
    <t>Confidencial Matereal Deposited Dates</t>
  </si>
  <si>
    <t>The Medical Officer,</t>
  </si>
  <si>
    <t>The Branch Post Master,</t>
  </si>
  <si>
    <t xml:space="preserve">              In this connection I request to booking of Answer Scripts under Speed Post System to the spot valuation centers’ without affixing any service postage.</t>
  </si>
  <si>
    <t>The Headmaster,</t>
  </si>
  <si>
    <t>Date</t>
  </si>
  <si>
    <t>Post Examination Meterial</t>
  </si>
  <si>
    <t>Additional Joint Secretary,</t>
  </si>
  <si>
    <t>Director of Government Examinations,</t>
  </si>
  <si>
    <t>3.</t>
  </si>
  <si>
    <t>4.</t>
  </si>
  <si>
    <t>5.</t>
  </si>
  <si>
    <t>6.</t>
  </si>
  <si>
    <t>7.</t>
  </si>
  <si>
    <t>8.</t>
  </si>
  <si>
    <t>9.</t>
  </si>
  <si>
    <t>10.</t>
  </si>
  <si>
    <t>11.</t>
  </si>
  <si>
    <t>Consolidated Absentee Statement.</t>
  </si>
  <si>
    <t>Stationery Account both for Coding (Proforma-IV).</t>
  </si>
  <si>
    <t>Room Wise, Roll No Wise, Date Wise, Paper Code Wise Main Answer Books and Additional Answer Books Issued Statement.</t>
  </si>
  <si>
    <t>The Day-Wise Speed Post Account Particulars.</t>
  </si>
  <si>
    <t>Report of the Chief Superintendent of the Centre.</t>
  </si>
  <si>
    <t>Balance of Question Paper Statement.</t>
  </si>
  <si>
    <t>Attendance Sheets of the Centre.</t>
  </si>
  <si>
    <t>The Cancelled OMRs in respect of absentee cases in a Separate Cover.</t>
  </si>
  <si>
    <t>No of Schools</t>
  </si>
  <si>
    <t>No of Days</t>
  </si>
  <si>
    <t>Chief Acual Designation</t>
  </si>
  <si>
    <t>Chief Acual Place of Working</t>
  </si>
  <si>
    <t>Appointment Order.</t>
  </si>
  <si>
    <t>The Mandal Educational Officer,</t>
  </si>
  <si>
    <t>No of Invigilators</t>
  </si>
  <si>
    <t>The District Educational Officer,</t>
  </si>
  <si>
    <t>Stationery Account for Coding (Proforma-IV).</t>
  </si>
  <si>
    <t>Un used Blank OMR sheets No: From 2910680 To: 2910799 (120) (Used Report: NIL)</t>
  </si>
  <si>
    <t>Paper Seal Strikers. (182.)</t>
  </si>
  <si>
    <t>D.C. Bills.</t>
  </si>
  <si>
    <t>Actual expenditure incurred under by the Chief Superintendent</t>
  </si>
  <si>
    <t>Amount now sanctioned under</t>
  </si>
  <si>
    <t>Amount to be sanctioned under</t>
  </si>
  <si>
    <t>TA &amp; DA</t>
  </si>
  <si>
    <t>Remuneration &amp; Contigencies</t>
  </si>
  <si>
    <t>Additional budget Requirement:</t>
  </si>
  <si>
    <t>D.C. BILLS DETAILS:</t>
  </si>
  <si>
    <t xml:space="preserve">Expenditure Particulars: </t>
  </si>
  <si>
    <t xml:space="preserve">1. Acquittance for TA &amp; DA : </t>
  </si>
  <si>
    <t>b) Contingencies</t>
  </si>
  <si>
    <t xml:space="preserve">a) Acquittance for Remuneration :                                                   </t>
  </si>
  <si>
    <t xml:space="preserve">2. </t>
  </si>
  <si>
    <t>Total (Remuneration &amp; Contingences)</t>
  </si>
  <si>
    <t>Rs:</t>
  </si>
  <si>
    <t>Amount</t>
  </si>
  <si>
    <t>Cheque No</t>
  </si>
  <si>
    <t xml:space="preserve"> TA &amp; DA</t>
  </si>
  <si>
    <t xml:space="preserve"> Remuneration &amp; Contingences</t>
  </si>
  <si>
    <t>The Agent / Incharge</t>
  </si>
  <si>
    <t>ANL Parcel Service</t>
  </si>
  <si>
    <t>Lr No: 106726</t>
  </si>
  <si>
    <t>Name of the Head Quarters of ANL Parcil</t>
  </si>
  <si>
    <t>Name &amp; Designation of Answer Scripts Receieving Authority</t>
  </si>
  <si>
    <t xml:space="preserve">Specimen Signature </t>
  </si>
  <si>
    <t>Attested</t>
  </si>
  <si>
    <t>Thanking you Sir.</t>
  </si>
  <si>
    <t>Chief Superintendent,</t>
  </si>
  <si>
    <t>from 09.30 AM to 12.15 Noon</t>
  </si>
  <si>
    <t xml:space="preserve">Primary Health Centre, </t>
  </si>
  <si>
    <t>Sri xxxxxxxxxxxxxxx</t>
  </si>
  <si>
    <t>Chief Superintendent   Lr No  &amp; Date</t>
  </si>
  <si>
    <t>Sri M.Venkateswarlu</t>
  </si>
  <si>
    <t>Head Master</t>
  </si>
  <si>
    <t>ZPH School, Jonnagiri</t>
  </si>
  <si>
    <t>xxxxxx, Record Assistant, ZPH School, Kurnool</t>
  </si>
  <si>
    <t>Jonnagiri</t>
  </si>
  <si>
    <t>Tuggali</t>
  </si>
  <si>
    <t>Kurnool</t>
  </si>
  <si>
    <t>Expected Dates Only</t>
  </si>
  <si>
    <t>Its Only Examaple</t>
  </si>
  <si>
    <t>The Head Master,</t>
  </si>
  <si>
    <t>Change Adreess</t>
  </si>
  <si>
    <t>A.P; Amaravati.</t>
  </si>
  <si>
    <t>Change Address</t>
  </si>
  <si>
    <t>www.teacherNews.in</t>
  </si>
  <si>
    <t xml:space="preserve">Visit my website for Update Software </t>
  </si>
  <si>
    <t xml:space="preserve">ZPH School, Peapully </t>
  </si>
  <si>
    <t>Peapully</t>
  </si>
  <si>
    <t>Govt. High School, Kurnool</t>
  </si>
  <si>
    <t>AP :  27-04-2022 to 09-05-2022</t>
  </si>
  <si>
    <t>TS :  23-05-2022 to 01-06-2022</t>
  </si>
  <si>
    <r>
      <t xml:space="preserve">All Letters Prepared by our Teachers                                    </t>
    </r>
    <r>
      <rPr>
        <b/>
        <sz val="16"/>
        <color indexed="10"/>
        <rFont val="Cambria"/>
        <family val="1"/>
      </rPr>
      <t xml:space="preserve">  </t>
    </r>
    <r>
      <rPr>
        <b/>
        <sz val="16"/>
        <color indexed="13"/>
        <rFont val="Cambria"/>
        <family val="1"/>
      </rPr>
      <t>Thanks to All</t>
    </r>
  </si>
  <si>
    <t>SSC Public Examinations, April -2023</t>
  </si>
  <si>
    <t>Dt. 01/04/2023</t>
  </si>
  <si>
    <t>01/S.S.C. Exams/ April 2023</t>
  </si>
  <si>
    <t>DGE,TS, LR NO:12/B-1/2014, Dated 02/03/2023</t>
  </si>
  <si>
    <t>From 03-04-2023 to 18-04-2023</t>
  </si>
  <si>
    <t>03/04/2023, 04/04/2023, 06/04/2023, 08/04/2023</t>
  </si>
  <si>
    <t>01/04/2023</t>
  </si>
  <si>
    <t>SSC Exams Chief Superintendent Latters April -2023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</si>
</sst>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2" x14ac:knownFonts="1">
    <font>
      <sz val="11"/>
      <color theme="1"/>
      <name val="Calibri"/>
      <family val="2"/>
      <scheme val="minor"/>
    </font>
    <font>
      <b/>
      <sz val="16"/>
      <color indexed="10"/>
      <name val="Cambria"/>
      <family val="1"/>
    </font>
    <font>
      <b/>
      <sz val="16"/>
      <color indexed="13"/>
      <name val="Cambria"/>
      <family val="1"/>
    </font>
    <font>
      <sz val="11"/>
      <color theme="1"/>
      <name val="Bookman Old Style"/>
      <family val="1"/>
    </font>
    <font>
      <b/>
      <sz val="12"/>
      <color rgb="FFFFFF66"/>
      <name val="Cambria"/>
      <family val="1"/>
      <scheme val="major"/>
    </font>
    <font>
      <sz val="11"/>
      <color rgb="FF0000FF"/>
      <name val="Cambria"/>
      <family val="1"/>
      <scheme val="major"/>
    </font>
    <font>
      <b/>
      <sz val="11"/>
      <color theme="0"/>
      <name val="Cambria"/>
      <family val="1"/>
      <scheme val="major"/>
    </font>
    <font>
      <sz val="11"/>
      <color theme="1"/>
      <name val="Cambria"/>
      <family val="1"/>
      <scheme val="major"/>
    </font>
    <font>
      <b/>
      <sz val="11"/>
      <name val="Cambria"/>
      <family val="1"/>
      <scheme val="major"/>
    </font>
    <font>
      <b/>
      <sz val="11"/>
      <color theme="1"/>
      <name val="Cambria"/>
      <family val="1"/>
      <scheme val="major"/>
    </font>
    <font>
      <sz val="11"/>
      <color rgb="FFFF0000"/>
      <name val="Cambria"/>
      <family val="1"/>
      <scheme val="major"/>
    </font>
    <font>
      <sz val="11"/>
      <name val="Cambria"/>
      <family val="1"/>
      <scheme val="major"/>
    </font>
    <font>
      <sz val="9"/>
      <color theme="1"/>
      <name val="Cambria"/>
      <family val="1"/>
      <scheme val="major"/>
    </font>
    <font>
      <sz val="11"/>
      <color theme="0"/>
      <name val="Cambria"/>
      <family val="1"/>
      <scheme val="major"/>
    </font>
    <font>
      <sz val="11"/>
      <color rgb="FFC00000"/>
      <name val="Cambria"/>
      <family val="1"/>
      <scheme val="major"/>
    </font>
    <font>
      <u/>
      <sz val="12"/>
      <color theme="1"/>
      <name val="Cambria"/>
      <family val="1"/>
      <scheme val="major"/>
    </font>
    <font>
      <sz val="12"/>
      <color rgb="FF000000"/>
      <name val="Cambria"/>
      <family val="1"/>
      <scheme val="major"/>
    </font>
    <font>
      <sz val="10"/>
      <color theme="1"/>
      <name val="Cambria"/>
      <family val="1"/>
      <scheme val="major"/>
    </font>
    <font>
      <b/>
      <sz val="20"/>
      <color rgb="FFFFFF66"/>
      <name val="Cambria"/>
      <family val="1"/>
      <scheme val="major"/>
    </font>
    <font>
      <b/>
      <sz val="12"/>
      <color theme="0"/>
      <name val="Bookman Old Style"/>
      <family val="1"/>
    </font>
    <font>
      <b/>
      <sz val="11"/>
      <color rgb="FF66FF66"/>
      <name val="Cambria"/>
      <family val="1"/>
      <scheme val="major"/>
    </font>
    <font>
      <b/>
      <sz val="16"/>
      <color theme="0"/>
      <name val="Arial Narrow"/>
      <family val="2"/>
    </font>
    <font>
      <b/>
      <sz val="16"/>
      <color rgb="FFFFFF00"/>
      <name val="Cambria"/>
      <family val="1"/>
      <scheme val="major"/>
    </font>
    <font>
      <b/>
      <sz val="14"/>
      <color theme="0"/>
      <name val="Arial Narrow"/>
      <family val="2"/>
    </font>
    <font>
      <b/>
      <sz val="22"/>
      <color rgb="FFFF0000"/>
      <name val="Cambria"/>
      <family val="1"/>
      <scheme val="major"/>
    </font>
    <font>
      <b/>
      <sz val="16"/>
      <color rgb="FF66FF33"/>
      <name val="Arial Narrow"/>
      <family val="2"/>
    </font>
    <font>
      <b/>
      <sz val="16"/>
      <color theme="0"/>
      <name val="Cambria"/>
      <family val="1"/>
      <scheme val="major"/>
    </font>
    <font>
      <b/>
      <sz val="9"/>
      <color theme="1"/>
      <name val="Cambria"/>
      <family val="1"/>
      <scheme val="major"/>
    </font>
    <font>
      <b/>
      <sz val="10"/>
      <color theme="1"/>
      <name val="Cambria"/>
      <family val="1"/>
      <scheme val="major"/>
    </font>
    <font>
      <b/>
      <sz val="11"/>
      <color rgb="FF0000FF"/>
      <name val="Cambria"/>
      <family val="1"/>
      <scheme val="major"/>
    </font>
    <font>
      <b/>
      <sz val="12"/>
      <color rgb="FF0000FF"/>
      <name val="Cambria"/>
      <family val="1"/>
      <scheme val="major"/>
    </font>
    <font>
      <b/>
      <sz val="11"/>
      <color theme="0"/>
      <name val="Comic Sans MS"/>
      <family val="4"/>
    </font>
  </fonts>
  <fills count="9">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2" tint="-0.249977111117893"/>
        <bgColor indexed="64"/>
      </patternFill>
    </fill>
    <fill>
      <patternFill patternType="solid">
        <fgColor rgb="FF080808"/>
        <bgColor indexed="49"/>
      </patternFill>
    </fill>
    <fill>
      <patternFill patternType="solid">
        <fgColor rgb="FFFFFF99"/>
        <bgColor indexed="64"/>
      </patternFill>
    </fill>
    <fill>
      <patternFill patternType="solid">
        <fgColor rgb="FFFF0000"/>
        <bgColor indexed="64"/>
      </patternFill>
    </fill>
  </fills>
  <borders count="8">
    <border>
      <left/>
      <right/>
      <top/>
      <bottom/>
      <diagonal/>
    </border>
    <border>
      <left/>
      <right/>
      <top/>
      <bottom style="medium">
        <color indexed="64"/>
      </bottom>
      <diagonal/>
    </border>
    <border>
      <left/>
      <right/>
      <top style="medium">
        <color indexed="64"/>
      </top>
      <bottom style="medium">
        <color indexed="64"/>
      </bottom>
      <diagonal/>
    </border>
    <border>
      <left style="hair">
        <color rgb="FFFF0000"/>
      </left>
      <right/>
      <top/>
      <bottom/>
      <diagonal/>
    </border>
    <border>
      <left style="thin">
        <color theme="1"/>
      </left>
      <right style="thin">
        <color theme="1"/>
      </right>
      <top style="thin">
        <color theme="1"/>
      </top>
      <bottom style="thin">
        <color theme="1"/>
      </bottom>
      <diagonal/>
    </border>
    <border>
      <left style="hair">
        <color rgb="FFFF0000"/>
      </left>
      <right style="hair">
        <color rgb="FFFF0000"/>
      </right>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top style="hair">
        <color rgb="FFFF0000"/>
      </top>
      <bottom style="hair">
        <color theme="0"/>
      </bottom>
      <diagonal/>
    </border>
  </borders>
  <cellStyleXfs count="1">
    <xf numFmtId="0" fontId="0" fillId="0" borderId="0"/>
  </cellStyleXfs>
  <cellXfs count="101">
    <xf numFmtId="0" fontId="0" fillId="0" borderId="0" xfId="0"/>
    <xf numFmtId="0" fontId="3" fillId="0" borderId="0" xfId="0" applyFont="1"/>
    <xf numFmtId="0" fontId="3" fillId="0" borderId="0" xfId="0" applyFont="1" applyProtection="1">
      <protection hidden="1"/>
    </xf>
    <xf numFmtId="0" fontId="4" fillId="0" borderId="3" xfId="0" applyFont="1" applyBorder="1" applyAlignment="1">
      <alignment vertical="center" wrapText="1"/>
    </xf>
    <xf numFmtId="0" fontId="4" fillId="0" borderId="0" xfId="0" applyFont="1" applyAlignment="1">
      <alignment vertical="center" wrapText="1"/>
    </xf>
    <xf numFmtId="0" fontId="5" fillId="0" borderId="3"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3" fillId="2" borderId="0" xfId="0" applyFont="1" applyFill="1" applyAlignment="1">
      <alignment horizontal="center" vertical="center"/>
    </xf>
    <xf numFmtId="0" fontId="6" fillId="3" borderId="0" xfId="0" applyFont="1" applyFill="1" applyAlignment="1">
      <alignment horizontal="center" vertical="center"/>
    </xf>
    <xf numFmtId="0" fontId="7" fillId="4" borderId="0" xfId="0" applyFont="1" applyFill="1" applyProtection="1">
      <protection hidden="1"/>
    </xf>
    <xf numFmtId="0" fontId="7" fillId="0" borderId="0" xfId="0" applyFont="1" applyProtection="1">
      <protection hidden="1"/>
    </xf>
    <xf numFmtId="0" fontId="7" fillId="0" borderId="0" xfId="0" applyFont="1" applyAlignment="1" applyProtection="1">
      <alignment horizontal="center"/>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8" fillId="4" borderId="0" xfId="0" applyFont="1" applyFill="1" applyProtection="1">
      <protection locked="0" hidden="1"/>
    </xf>
    <xf numFmtId="0" fontId="8" fillId="4" borderId="0" xfId="0" applyFont="1" applyFill="1" applyAlignment="1" applyProtection="1">
      <alignment horizontal="left" vertical="top"/>
      <protection locked="0" hidden="1"/>
    </xf>
    <xf numFmtId="0" fontId="9" fillId="4" borderId="0" xfId="0" applyFont="1" applyFill="1" applyProtection="1">
      <protection locked="0" hidden="1"/>
    </xf>
    <xf numFmtId="0" fontId="9" fillId="4" borderId="0" xfId="0" applyFont="1" applyFill="1" applyAlignment="1" applyProtection="1">
      <alignment horizontal="left" vertical="top"/>
      <protection locked="0" hidden="1"/>
    </xf>
    <xf numFmtId="0" fontId="10" fillId="0" borderId="0" xfId="0" applyFont="1" applyProtection="1">
      <protection hidden="1"/>
    </xf>
    <xf numFmtId="0" fontId="7" fillId="2" borderId="0" xfId="0" applyFont="1" applyFill="1" applyAlignment="1" applyProtection="1">
      <alignment horizontal="center" vertical="center"/>
      <protection locked="0" hidden="1"/>
    </xf>
    <xf numFmtId="14" fontId="7" fillId="2" borderId="0" xfId="0" applyNumberFormat="1" applyFont="1" applyFill="1" applyProtection="1">
      <protection locked="0" hidden="1"/>
    </xf>
    <xf numFmtId="0" fontId="9" fillId="4" borderId="1" xfId="0" applyFont="1" applyFill="1" applyBorder="1" applyAlignment="1" applyProtection="1">
      <alignment horizontal="left" vertical="center" wrapText="1"/>
      <protection locked="0" hidden="1"/>
    </xf>
    <xf numFmtId="0" fontId="9" fillId="4" borderId="2" xfId="0" applyFont="1" applyFill="1" applyBorder="1" applyAlignment="1" applyProtection="1">
      <alignment horizontal="left" vertical="center" wrapText="1"/>
      <protection locked="0" hidden="1"/>
    </xf>
    <xf numFmtId="0" fontId="7" fillId="0" borderId="0" xfId="0" applyFont="1"/>
    <xf numFmtId="0" fontId="7" fillId="4" borderId="0" xfId="0" applyFont="1" applyFill="1" applyProtection="1">
      <protection locked="0" hidden="1"/>
    </xf>
    <xf numFmtId="0" fontId="7" fillId="4" borderId="0" xfId="0" applyFont="1" applyFill="1" applyAlignment="1" applyProtection="1">
      <alignment horizontal="right" vertical="top"/>
      <protection locked="0" hidden="1"/>
    </xf>
    <xf numFmtId="49" fontId="7" fillId="4" borderId="0" xfId="0" applyNumberFormat="1" applyFont="1" applyFill="1" applyAlignment="1" applyProtection="1">
      <alignment horizontal="justify" vertical="top"/>
      <protection locked="0" hidden="1"/>
    </xf>
    <xf numFmtId="0" fontId="7" fillId="4" borderId="0" xfId="0" applyFont="1" applyFill="1" applyAlignment="1" applyProtection="1">
      <alignment horizontal="center"/>
      <protection locked="0" hidden="1"/>
    </xf>
    <xf numFmtId="0" fontId="7" fillId="4" borderId="0" xfId="0" applyFont="1" applyFill="1" applyAlignment="1" applyProtection="1">
      <alignment horizontal="center" vertical="top" wrapText="1"/>
      <protection locked="0" hidden="1"/>
    </xf>
    <xf numFmtId="0" fontId="7" fillId="4" borderId="0" xfId="0" applyFont="1" applyFill="1" applyAlignment="1" applyProtection="1">
      <alignment horizontal="left" vertical="top"/>
      <protection locked="0" hidden="1"/>
    </xf>
    <xf numFmtId="0" fontId="11" fillId="4" borderId="0" xfId="0" applyFont="1" applyFill="1" applyAlignment="1" applyProtection="1">
      <alignment horizontal="left" vertical="top"/>
      <protection locked="0" hidden="1"/>
    </xf>
    <xf numFmtId="0" fontId="7" fillId="0" borderId="0" xfId="0" applyFont="1" applyProtection="1">
      <protection locked="0" hidden="1"/>
    </xf>
    <xf numFmtId="0" fontId="12" fillId="4" borderId="0" xfId="0" applyFont="1" applyFill="1" applyProtection="1">
      <protection locked="0" hidden="1"/>
    </xf>
    <xf numFmtId="0" fontId="7" fillId="4" borderId="0" xfId="0" applyFont="1" applyFill="1" applyAlignment="1" applyProtection="1">
      <alignment horizontal="right"/>
      <protection locked="0" hidden="1"/>
    </xf>
    <xf numFmtId="0" fontId="13" fillId="4" borderId="0" xfId="0" applyFont="1" applyFill="1" applyProtection="1">
      <protection locked="0" hidden="1"/>
    </xf>
    <xf numFmtId="49" fontId="14" fillId="2" borderId="0" xfId="0" applyNumberFormat="1" applyFont="1" applyFill="1" applyProtection="1">
      <protection locked="0" hidden="1"/>
    </xf>
    <xf numFmtId="0" fontId="7" fillId="5" borderId="0" xfId="0" applyFont="1" applyFill="1" applyAlignment="1" applyProtection="1">
      <alignment horizontal="center" vertical="center" wrapText="1"/>
      <protection locked="0" hidden="1"/>
    </xf>
    <xf numFmtId="0" fontId="7" fillId="4" borderId="0" xfId="0" applyFont="1" applyFill="1" applyAlignment="1" applyProtection="1">
      <alignment horizontal="left" vertical="top" wrapText="1"/>
      <protection locked="0" hidden="1"/>
    </xf>
    <xf numFmtId="49" fontId="7" fillId="4" borderId="0" xfId="0" applyNumberFormat="1" applyFont="1" applyFill="1" applyAlignment="1" applyProtection="1">
      <alignment horizontal="center" vertical="top"/>
      <protection locked="0" hidden="1"/>
    </xf>
    <xf numFmtId="49" fontId="7" fillId="4" borderId="0" xfId="0" applyNumberFormat="1" applyFont="1" applyFill="1" applyAlignment="1" applyProtection="1">
      <alignment horizontal="left" vertical="top"/>
      <protection locked="0" hidden="1"/>
    </xf>
    <xf numFmtId="0" fontId="7" fillId="4" borderId="0" xfId="0" applyFont="1" applyFill="1" applyAlignment="1" applyProtection="1">
      <alignment horizontal="right" vertical="top" wrapText="1"/>
      <protection locked="0" hidden="1"/>
    </xf>
    <xf numFmtId="49" fontId="7" fillId="4" borderId="0" xfId="0" applyNumberFormat="1" applyFont="1" applyFill="1" applyProtection="1">
      <protection locked="0" hidden="1"/>
    </xf>
    <xf numFmtId="0" fontId="7" fillId="0" borderId="0" xfId="0" applyFont="1" applyAlignment="1" applyProtection="1">
      <alignment horizontal="center"/>
      <protection locked="0" hidden="1"/>
    </xf>
    <xf numFmtId="0" fontId="15" fillId="4" borderId="0" xfId="0" applyFont="1" applyFill="1" applyAlignment="1" applyProtection="1">
      <alignment horizontal="left" vertical="center"/>
      <protection locked="0" hidden="1"/>
    </xf>
    <xf numFmtId="0" fontId="7" fillId="4" borderId="0" xfId="0" applyFont="1" applyFill="1" applyAlignment="1" applyProtection="1">
      <alignment horizontal="center" vertical="center"/>
      <protection locked="0" hidden="1"/>
    </xf>
    <xf numFmtId="0" fontId="16" fillId="4" borderId="4" xfId="0" applyFont="1" applyFill="1" applyBorder="1" applyAlignment="1" applyProtection="1">
      <alignment horizontal="center" vertical="center" wrapText="1"/>
      <protection locked="0" hidden="1"/>
    </xf>
    <xf numFmtId="0" fontId="16" fillId="4" borderId="4" xfId="0" applyFont="1" applyFill="1" applyBorder="1" applyAlignment="1" applyProtection="1">
      <alignment horizontal="center" vertical="center"/>
      <protection locked="0" hidden="1"/>
    </xf>
    <xf numFmtId="0" fontId="17" fillId="4" borderId="4" xfId="0" applyFont="1" applyFill="1" applyBorder="1" applyAlignment="1" applyProtection="1">
      <alignment horizontal="center" vertical="center" wrapText="1"/>
      <protection locked="0" hidden="1"/>
    </xf>
    <xf numFmtId="0" fontId="17" fillId="4" borderId="0" xfId="0" applyFont="1" applyFill="1" applyAlignment="1" applyProtection="1">
      <alignment horizontal="justify"/>
      <protection locked="0" hidden="1"/>
    </xf>
    <xf numFmtId="0" fontId="10" fillId="0" borderId="0" xfId="0" applyFont="1" applyProtection="1">
      <protection locked="0" hidden="1"/>
    </xf>
    <xf numFmtId="49" fontId="17" fillId="4" borderId="0" xfId="0" applyNumberFormat="1" applyFont="1" applyFill="1" applyAlignment="1" applyProtection="1">
      <alignment horizontal="center" vertical="top"/>
      <protection locked="0" hidden="1"/>
    </xf>
    <xf numFmtId="0" fontId="7" fillId="2" borderId="0" xfId="0" applyFont="1" applyFill="1" applyProtection="1">
      <protection locked="0" hidden="1"/>
    </xf>
    <xf numFmtId="0" fontId="12" fillId="0" borderId="0" xfId="0" applyFont="1" applyProtection="1">
      <protection locked="0" hidden="1"/>
    </xf>
    <xf numFmtId="0" fontId="18" fillId="0" borderId="0" xfId="0" applyFont="1" applyAlignment="1" applyProtection="1">
      <alignment vertical="center" wrapText="1"/>
      <protection locked="0" hidden="1"/>
    </xf>
    <xf numFmtId="0" fontId="19" fillId="0" borderId="0" xfId="0" applyFont="1" applyAlignment="1">
      <alignment horizontal="center" vertical="center" wrapText="1"/>
    </xf>
    <xf numFmtId="0" fontId="20" fillId="6" borderId="0" xfId="0" applyFont="1" applyFill="1" applyAlignment="1" applyProtection="1">
      <alignment horizontal="left" vertical="center"/>
      <protection hidden="1"/>
    </xf>
    <xf numFmtId="0" fontId="20" fillId="6" borderId="0" xfId="0" applyFont="1" applyFill="1" applyAlignment="1" applyProtection="1">
      <alignment horizontal="left" vertical="center" wrapText="1"/>
      <protection hidden="1"/>
    </xf>
    <xf numFmtId="0" fontId="20" fillId="3" borderId="0" xfId="0" applyFont="1" applyFill="1" applyAlignment="1" applyProtection="1">
      <alignment vertical="center" wrapText="1"/>
      <protection hidden="1"/>
    </xf>
    <xf numFmtId="0" fontId="3" fillId="0" borderId="0" xfId="0" applyFont="1" applyProtection="1">
      <protection locked="0" hidden="1"/>
    </xf>
    <xf numFmtId="0" fontId="21" fillId="0" borderId="0" xfId="0" applyFont="1" applyAlignment="1">
      <alignment vertical="center"/>
    </xf>
    <xf numFmtId="0" fontId="22" fillId="0" borderId="0" xfId="0" applyFont="1" applyAlignment="1">
      <alignment vertical="center"/>
    </xf>
    <xf numFmtId="14" fontId="9" fillId="4" borderId="0" xfId="0" applyNumberFormat="1" applyFont="1" applyFill="1" applyAlignment="1" applyProtection="1">
      <alignment horizontal="left" vertical="center" wrapText="1"/>
      <protection locked="0" hidden="1"/>
    </xf>
    <xf numFmtId="14" fontId="7" fillId="4" borderId="0" xfId="0" applyNumberFormat="1" applyFont="1" applyFill="1" applyAlignment="1" applyProtection="1">
      <alignment horizontal="left" vertical="center" wrapText="1"/>
      <protection locked="0" hidden="1"/>
    </xf>
    <xf numFmtId="0" fontId="29" fillId="0" borderId="5" xfId="0" applyFont="1" applyBorder="1" applyAlignment="1" applyProtection="1">
      <alignment horizontal="left" vertical="center"/>
      <protection locked="0" hidden="1"/>
    </xf>
    <xf numFmtId="0" fontId="29" fillId="0" borderId="6" xfId="0" applyFont="1" applyBorder="1" applyAlignment="1" applyProtection="1">
      <alignment horizontal="left" vertical="center"/>
      <protection locked="0" hidden="1"/>
    </xf>
    <xf numFmtId="0" fontId="29" fillId="0" borderId="6" xfId="0" applyFont="1" applyBorder="1" applyAlignment="1" applyProtection="1">
      <alignment horizontal="left" vertical="center" wrapText="1"/>
      <protection locked="0" hidden="1"/>
    </xf>
    <xf numFmtId="164" fontId="29" fillId="0" borderId="6" xfId="0" applyNumberFormat="1" applyFont="1" applyBorder="1" applyAlignment="1" applyProtection="1">
      <alignment horizontal="left" vertical="center"/>
      <protection locked="0" hidden="1"/>
    </xf>
    <xf numFmtId="0" fontId="29" fillId="0" borderId="6" xfId="0" applyFont="1" applyBorder="1" applyAlignment="1" applyProtection="1">
      <alignment vertical="center"/>
      <protection locked="0" hidden="1"/>
    </xf>
    <xf numFmtId="0" fontId="30" fillId="0" borderId="6" xfId="0" applyFont="1" applyBorder="1" applyAlignment="1" applyProtection="1">
      <alignment horizontal="center" vertical="center"/>
      <protection locked="0" hidden="1"/>
    </xf>
    <xf numFmtId="0" fontId="31" fillId="0" borderId="7" xfId="0" applyFont="1" applyBorder="1" applyAlignment="1" applyProtection="1">
      <alignment horizontal="center" vertical="center"/>
      <protection locked="0" hidden="1"/>
    </xf>
    <xf numFmtId="0" fontId="31" fillId="0" borderId="0" xfId="0" applyFont="1" applyAlignment="1" applyProtection="1">
      <alignment horizontal="center" vertical="center"/>
      <protection locked="0" hidden="1"/>
    </xf>
    <xf numFmtId="0" fontId="23" fillId="3" borderId="3" xfId="0" applyFont="1" applyFill="1" applyBorder="1" applyAlignment="1">
      <alignment horizontal="center" vertical="center"/>
    </xf>
    <xf numFmtId="0" fontId="23" fillId="3" borderId="0" xfId="0" applyFont="1" applyFill="1" applyAlignment="1">
      <alignment horizontal="center" vertical="center"/>
    </xf>
    <xf numFmtId="0" fontId="22" fillId="3" borderId="0" xfId="0" applyFont="1" applyFill="1" applyAlignment="1" applyProtection="1">
      <alignment horizontal="center" vertical="center" wrapText="1"/>
      <protection locked="0" hidden="1"/>
    </xf>
    <xf numFmtId="0" fontId="24" fillId="7" borderId="0" xfId="0" applyFont="1" applyFill="1" applyAlignment="1">
      <alignment horizontal="center" vertical="center"/>
    </xf>
    <xf numFmtId="0" fontId="25" fillId="8" borderId="3" xfId="0" applyFont="1" applyFill="1" applyBorder="1" applyAlignment="1">
      <alignment horizontal="center" vertical="center"/>
    </xf>
    <xf numFmtId="0" fontId="25" fillId="8" borderId="0" xfId="0" applyFont="1" applyFill="1" applyAlignment="1">
      <alignment horizontal="center" vertical="center"/>
    </xf>
    <xf numFmtId="0" fontId="22" fillId="3" borderId="3" xfId="0" applyFont="1" applyFill="1" applyBorder="1" applyAlignment="1">
      <alignment horizontal="center" vertical="center"/>
    </xf>
    <xf numFmtId="0" fontId="22" fillId="3" borderId="0" xfId="0" applyFont="1" applyFill="1" applyAlignment="1">
      <alignment horizontal="center" vertical="center"/>
    </xf>
    <xf numFmtId="0" fontId="26" fillId="3" borderId="3" xfId="0" applyFont="1" applyFill="1" applyBorder="1" applyAlignment="1">
      <alignment horizontal="center" vertical="center" wrapText="1"/>
    </xf>
    <xf numFmtId="0" fontId="26" fillId="3" borderId="0" xfId="0" applyFont="1" applyFill="1" applyAlignment="1">
      <alignment horizontal="center" vertical="center" wrapText="1"/>
    </xf>
    <xf numFmtId="0" fontId="7" fillId="4" borderId="0" xfId="0" applyFont="1" applyFill="1" applyProtection="1">
      <protection locked="0" hidden="1"/>
    </xf>
    <xf numFmtId="0" fontId="7" fillId="4" borderId="0" xfId="0" applyFont="1" applyFill="1" applyAlignment="1" applyProtection="1">
      <alignment horizontal="left" vertical="top"/>
      <protection locked="0" hidden="1"/>
    </xf>
    <xf numFmtId="0" fontId="7" fillId="4" borderId="0" xfId="0" applyFont="1" applyFill="1" applyAlignment="1" applyProtection="1">
      <alignment vertical="top" wrapText="1"/>
      <protection locked="0" hidden="1"/>
    </xf>
    <xf numFmtId="0" fontId="7" fillId="4" borderId="0" xfId="0" applyFont="1" applyFill="1" applyAlignment="1" applyProtection="1">
      <alignment horizontal="left" vertical="center"/>
      <protection locked="0" hidden="1"/>
    </xf>
    <xf numFmtId="0" fontId="7" fillId="4" borderId="0" xfId="0" applyFont="1" applyFill="1" applyAlignment="1" applyProtection="1">
      <alignment horizontal="center"/>
      <protection locked="0" hidden="1"/>
    </xf>
    <xf numFmtId="0" fontId="7" fillId="4" borderId="0" xfId="0" applyFont="1" applyFill="1" applyAlignment="1" applyProtection="1">
      <alignment horizontal="left" vertical="top" wrapText="1"/>
      <protection locked="0" hidden="1"/>
    </xf>
    <xf numFmtId="0" fontId="7" fillId="4" borderId="0" xfId="0" applyFont="1" applyFill="1" applyAlignment="1" applyProtection="1">
      <alignment horizontal="justify" vertical="top" wrapText="1"/>
      <protection locked="0" hidden="1"/>
    </xf>
    <xf numFmtId="0" fontId="7" fillId="4" borderId="0" xfId="0" applyFont="1" applyFill="1" applyAlignment="1" applyProtection="1">
      <alignment horizontal="center" wrapText="1"/>
      <protection locked="0" hidden="1"/>
    </xf>
    <xf numFmtId="0" fontId="7" fillId="4" borderId="0" xfId="0" applyFont="1" applyFill="1" applyAlignment="1" applyProtection="1">
      <alignment horizontal="left" vertical="center" wrapText="1"/>
      <protection locked="0" hidden="1"/>
    </xf>
    <xf numFmtId="0" fontId="9" fillId="4" borderId="0" xfId="0" applyFont="1" applyFill="1" applyAlignment="1" applyProtection="1">
      <alignment horizontal="center"/>
      <protection locked="0" hidden="1"/>
    </xf>
    <xf numFmtId="0" fontId="10" fillId="4" borderId="0" xfId="0" applyFont="1" applyFill="1" applyAlignment="1" applyProtection="1">
      <alignment vertical="top" wrapText="1"/>
      <protection locked="0" hidden="1"/>
    </xf>
    <xf numFmtId="0" fontId="9" fillId="4" borderId="0" xfId="0" applyFont="1" applyFill="1" applyAlignment="1" applyProtection="1">
      <alignment horizontal="left" vertical="center" wrapText="1"/>
      <protection locked="0" hidden="1"/>
    </xf>
    <xf numFmtId="0" fontId="7" fillId="4" borderId="0" xfId="0" applyFont="1" applyFill="1" applyAlignment="1" applyProtection="1">
      <alignment horizontal="left"/>
      <protection locked="0" hidden="1"/>
    </xf>
    <xf numFmtId="0" fontId="27" fillId="4" borderId="0" xfId="0" applyFont="1" applyFill="1" applyAlignment="1" applyProtection="1">
      <alignment horizontal="left" vertical="center" wrapText="1"/>
      <protection locked="0" hidden="1"/>
    </xf>
    <xf numFmtId="0" fontId="11" fillId="4" borderId="0" xfId="0" applyFont="1" applyFill="1" applyAlignment="1" applyProtection="1">
      <alignment horizontal="justify" vertical="top" wrapText="1"/>
      <protection locked="0" hidden="1"/>
    </xf>
    <xf numFmtId="0" fontId="28" fillId="4" borderId="0" xfId="0" applyFont="1" applyFill="1" applyAlignment="1" applyProtection="1">
      <alignment horizontal="left" vertical="center" wrapText="1"/>
      <protection locked="0" hidden="1"/>
    </xf>
    <xf numFmtId="0" fontId="9" fillId="4" borderId="0" xfId="0" applyFont="1" applyFill="1" applyAlignment="1" applyProtection="1">
      <alignment horizontal="center" vertical="top" wrapText="1"/>
      <protection locked="0" hidden="1"/>
    </xf>
    <xf numFmtId="0" fontId="7" fillId="4" borderId="0" xfId="0" applyFont="1" applyFill="1" applyAlignment="1" applyProtection="1">
      <alignment horizontal="center" vertical="top" wrapText="1"/>
      <protection locked="0" hidden="1"/>
    </xf>
    <xf numFmtId="0" fontId="16" fillId="4" borderId="4" xfId="0" applyFont="1" applyFill="1" applyBorder="1" applyAlignment="1" applyProtection="1">
      <alignment horizontal="center" vertical="center" wrapText="1"/>
      <protection locked="0" hidden="1"/>
    </xf>
    <xf numFmtId="0" fontId="17" fillId="4" borderId="0" xfId="0" applyFont="1" applyFill="1" applyAlignment="1" applyProtection="1">
      <alignment horizontal="left" vertical="top" wrapText="1"/>
      <protection locked="0" hidden="1"/>
    </xf>
  </cellXfs>
  <cellStyles count="1">
    <cellStyle name="Normal" xfId="0" builtinId="0"/>
  </cellStyles>
  <dxfs count="1">
    <dxf>
      <font>
        <color rgb="FFFFFF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579120</xdr:colOff>
      <xdr:row>12</xdr:row>
      <xdr:rowOff>152400</xdr:rowOff>
    </xdr:from>
    <xdr:to>
      <xdr:col>4</xdr:col>
      <xdr:colOff>2491740</xdr:colOff>
      <xdr:row>20</xdr:row>
      <xdr:rowOff>182880</xdr:rowOff>
    </xdr:to>
    <xdr:pic>
      <xdr:nvPicPr>
        <xdr:cNvPr id="2061" name="Picture 2">
          <a:extLst>
            <a:ext uri="{FF2B5EF4-FFF2-40B4-BE49-F238E27FC236}">
              <a16:creationId xmlns:a16="http://schemas.microsoft.com/office/drawing/2014/main" id="{7D4ECFE3-B4D1-3431-4180-367F12884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6760" y="3611880"/>
          <a:ext cx="1912620" cy="2225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226695</xdr:colOff>
      <xdr:row>0</xdr:row>
      <xdr:rowOff>49530</xdr:rowOff>
    </xdr:from>
    <xdr:to>
      <xdr:col>7</xdr:col>
      <xdr:colOff>392589</xdr:colOff>
      <xdr:row>3</xdr:row>
      <xdr:rowOff>11430</xdr:rowOff>
    </xdr:to>
    <xdr:sp macro="" textlink="">
      <xdr:nvSpPr>
        <xdr:cNvPr id="2" name="Right Brace 1">
          <a:extLst>
            <a:ext uri="{FF2B5EF4-FFF2-40B4-BE49-F238E27FC236}">
              <a16:creationId xmlns:a16="http://schemas.microsoft.com/office/drawing/2014/main" id="{F3D6F4FC-3678-719B-6499-620BF4825B0C}"/>
            </a:ext>
          </a:extLst>
        </xdr:cNvPr>
        <xdr:cNvSpPr/>
      </xdr:nvSpPr>
      <xdr:spPr>
        <a:xfrm>
          <a:off x="5819775" y="57150"/>
          <a:ext cx="152400" cy="504825"/>
        </a:xfrm>
        <a:prstGeom prst="rightBrace">
          <a:avLst/>
        </a:prstGeom>
      </xdr:spPr>
      <xdr:style>
        <a:lnRef idx="3">
          <a:schemeClr val="dk1"/>
        </a:lnRef>
        <a:fillRef idx="0">
          <a:schemeClr val="dk1"/>
        </a:fillRef>
        <a:effectRef idx="2">
          <a:schemeClr val="dk1"/>
        </a:effectRef>
        <a:fontRef idx="minor">
          <a:schemeClr val="tx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186690</xdr:colOff>
      <xdr:row>0</xdr:row>
      <xdr:rowOff>97155</xdr:rowOff>
    </xdr:from>
    <xdr:to>
      <xdr:col>7</xdr:col>
      <xdr:colOff>411123</xdr:colOff>
      <xdr:row>4</xdr:row>
      <xdr:rowOff>104775</xdr:rowOff>
    </xdr:to>
    <xdr:sp macro="" textlink="">
      <xdr:nvSpPr>
        <xdr:cNvPr id="2" name="Right Brace 1">
          <a:extLst>
            <a:ext uri="{FF2B5EF4-FFF2-40B4-BE49-F238E27FC236}">
              <a16:creationId xmlns:a16="http://schemas.microsoft.com/office/drawing/2014/main" id="{297BF8E3-4FE8-1B7C-E034-0224407A9AA2}"/>
            </a:ext>
          </a:extLst>
        </xdr:cNvPr>
        <xdr:cNvSpPr/>
      </xdr:nvSpPr>
      <xdr:spPr>
        <a:xfrm>
          <a:off x="6134100" y="104775"/>
          <a:ext cx="219075" cy="723900"/>
        </a:xfrm>
        <a:prstGeom prst="rightBrace">
          <a:avLst/>
        </a:prstGeom>
      </xdr:spPr>
      <xdr:style>
        <a:lnRef idx="3">
          <a:schemeClr val="accent1"/>
        </a:lnRef>
        <a:fillRef idx="0">
          <a:schemeClr val="accent1"/>
        </a:fillRef>
        <a:effectRef idx="2">
          <a:schemeClr val="accent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30"/>
  <sheetViews>
    <sheetView showGridLines="0" showRowColHeaders="0" tabSelected="1" workbookViewId="0">
      <selection activeCell="J10" sqref="J10"/>
    </sheetView>
  </sheetViews>
  <sheetFormatPr defaultColWidth="9.109375" defaultRowHeight="23.25" customHeight="1" x14ac:dyDescent="0.25"/>
  <cols>
    <col min="1" max="1" width="4.21875" style="1" customWidth="1"/>
    <col min="2" max="2" width="5.6640625" style="1" customWidth="1"/>
    <col min="3" max="3" width="52.6640625" style="1" customWidth="1"/>
    <col min="4" max="4" width="51" style="1" customWidth="1"/>
    <col min="5" max="5" width="42.21875" style="1" customWidth="1"/>
    <col min="6" max="6" width="13" style="1" customWidth="1"/>
    <col min="7" max="16384" width="9.109375" style="1"/>
  </cols>
  <sheetData>
    <row r="1" spans="1:8" ht="23.25" customHeight="1" x14ac:dyDescent="0.25">
      <c r="B1" s="74" t="s">
        <v>111</v>
      </c>
      <c r="C1" s="74"/>
      <c r="D1" s="74"/>
    </row>
    <row r="2" spans="1:8" ht="33.75" customHeight="1" x14ac:dyDescent="0.25">
      <c r="A2" s="58"/>
      <c r="B2" s="73" t="s">
        <v>126</v>
      </c>
      <c r="C2" s="73"/>
      <c r="D2" s="73"/>
      <c r="E2" s="53"/>
    </row>
    <row r="3" spans="1:8" ht="21.9" customHeight="1" x14ac:dyDescent="0.25">
      <c r="A3" s="58"/>
      <c r="B3" s="8">
        <v>1</v>
      </c>
      <c r="C3" s="55" t="s">
        <v>0</v>
      </c>
      <c r="D3" s="63" t="s">
        <v>119</v>
      </c>
      <c r="E3" s="79" t="s">
        <v>118</v>
      </c>
      <c r="F3" s="80"/>
      <c r="G3" s="54"/>
      <c r="H3" s="54"/>
    </row>
    <row r="4" spans="1:8" ht="21.9" customHeight="1" x14ac:dyDescent="0.25">
      <c r="A4" s="58"/>
      <c r="B4" s="8">
        <v>2</v>
      </c>
      <c r="C4" s="55" t="s">
        <v>1</v>
      </c>
      <c r="D4" s="64" t="s">
        <v>113</v>
      </c>
      <c r="E4" s="79"/>
      <c r="F4" s="80"/>
      <c r="G4" s="54"/>
      <c r="H4" s="54"/>
    </row>
    <row r="5" spans="1:8" ht="21.9" customHeight="1" x14ac:dyDescent="0.25">
      <c r="A5" s="58"/>
      <c r="B5" s="8">
        <v>3</v>
      </c>
      <c r="C5" s="55" t="s">
        <v>2</v>
      </c>
      <c r="D5" s="64">
        <v>1536</v>
      </c>
      <c r="E5" s="79"/>
      <c r="F5" s="80"/>
    </row>
    <row r="6" spans="1:8" ht="21.9" customHeight="1" x14ac:dyDescent="0.25">
      <c r="A6" s="58"/>
      <c r="B6" s="8">
        <v>4</v>
      </c>
      <c r="C6" s="55" t="s">
        <v>17</v>
      </c>
      <c r="D6" s="64" t="s">
        <v>114</v>
      </c>
      <c r="E6" s="75" t="s">
        <v>112</v>
      </c>
      <c r="F6" s="76"/>
      <c r="G6" s="59"/>
      <c r="H6" s="59"/>
    </row>
    <row r="7" spans="1:8" ht="21.9" customHeight="1" x14ac:dyDescent="0.25">
      <c r="B7" s="8">
        <v>5</v>
      </c>
      <c r="C7" s="55" t="s">
        <v>18</v>
      </c>
      <c r="D7" s="64" t="s">
        <v>104</v>
      </c>
      <c r="E7" s="77" t="s">
        <v>111</v>
      </c>
      <c r="F7" s="78"/>
      <c r="G7" s="60"/>
      <c r="H7" s="60"/>
    </row>
    <row r="8" spans="1:8" ht="21.9" customHeight="1" x14ac:dyDescent="0.25">
      <c r="B8" s="8">
        <v>6</v>
      </c>
      <c r="C8" s="55" t="s">
        <v>19</v>
      </c>
      <c r="D8" s="64" t="s">
        <v>122</v>
      </c>
      <c r="E8" s="71" t="s">
        <v>106</v>
      </c>
      <c r="F8" s="72"/>
    </row>
    <row r="9" spans="1:8" ht="21.9" customHeight="1" x14ac:dyDescent="0.25">
      <c r="B9" s="8">
        <v>7</v>
      </c>
      <c r="C9" s="55" t="s">
        <v>20</v>
      </c>
      <c r="D9" s="64"/>
    </row>
    <row r="10" spans="1:8" ht="21.9" customHeight="1" x14ac:dyDescent="0.25">
      <c r="B10" s="8">
        <v>8</v>
      </c>
      <c r="C10" s="55" t="s">
        <v>97</v>
      </c>
      <c r="D10" s="64" t="s">
        <v>121</v>
      </c>
      <c r="E10" s="68" t="s">
        <v>120</v>
      </c>
    </row>
    <row r="11" spans="1:8" ht="21.9" customHeight="1" x14ac:dyDescent="0.25">
      <c r="B11" s="8">
        <v>9</v>
      </c>
      <c r="C11" s="55" t="s">
        <v>3</v>
      </c>
      <c r="D11" s="64" t="s">
        <v>123</v>
      </c>
      <c r="E11" s="69" t="s">
        <v>116</v>
      </c>
    </row>
    <row r="12" spans="1:8" ht="21.9" customHeight="1" x14ac:dyDescent="0.25">
      <c r="B12" s="8">
        <v>10</v>
      </c>
      <c r="C12" s="55" t="s">
        <v>4</v>
      </c>
      <c r="D12" s="64" t="s">
        <v>94</v>
      </c>
      <c r="E12" s="70" t="s">
        <v>117</v>
      </c>
    </row>
    <row r="13" spans="1:8" ht="21.9" customHeight="1" x14ac:dyDescent="0.25">
      <c r="B13" s="8">
        <v>11</v>
      </c>
      <c r="C13" s="55" t="s">
        <v>5</v>
      </c>
      <c r="D13" s="64">
        <v>136</v>
      </c>
    </row>
    <row r="14" spans="1:8" ht="21.9" customHeight="1" x14ac:dyDescent="0.25">
      <c r="B14" s="8">
        <v>12</v>
      </c>
      <c r="C14" s="55" t="s">
        <v>12</v>
      </c>
      <c r="D14" s="64" t="s">
        <v>98</v>
      </c>
    </row>
    <row r="15" spans="1:8" ht="21.9" customHeight="1" x14ac:dyDescent="0.25">
      <c r="B15" s="8">
        <v>13</v>
      </c>
      <c r="C15" s="55" t="s">
        <v>57</v>
      </c>
      <c r="D15" s="64" t="s">
        <v>99</v>
      </c>
    </row>
    <row r="16" spans="1:8" ht="21.9" customHeight="1" x14ac:dyDescent="0.25">
      <c r="B16" s="8">
        <v>14</v>
      </c>
      <c r="C16" s="55" t="s">
        <v>58</v>
      </c>
      <c r="D16" s="64" t="s">
        <v>100</v>
      </c>
    </row>
    <row r="17" spans="2:6" ht="21.9" customHeight="1" x14ac:dyDescent="0.25">
      <c r="B17" s="8">
        <v>15</v>
      </c>
      <c r="C17" s="55" t="s">
        <v>88</v>
      </c>
      <c r="D17" s="64" t="s">
        <v>102</v>
      </c>
    </row>
    <row r="18" spans="2:6" ht="21.9" customHeight="1" x14ac:dyDescent="0.25">
      <c r="B18" s="8">
        <v>16</v>
      </c>
      <c r="C18" s="56" t="s">
        <v>89</v>
      </c>
      <c r="D18" s="65" t="s">
        <v>101</v>
      </c>
    </row>
    <row r="19" spans="2:6" ht="21.9" customHeight="1" x14ac:dyDescent="0.25">
      <c r="B19" s="8">
        <v>17</v>
      </c>
      <c r="C19" s="56" t="s">
        <v>6</v>
      </c>
      <c r="D19" s="64" t="s">
        <v>103</v>
      </c>
      <c r="E19" s="3"/>
      <c r="F19" s="4"/>
    </row>
    <row r="20" spans="2:6" ht="21.9" customHeight="1" x14ac:dyDescent="0.25">
      <c r="B20" s="8">
        <v>18</v>
      </c>
      <c r="C20" s="56" t="s">
        <v>7</v>
      </c>
      <c r="D20" s="64" t="s">
        <v>102</v>
      </c>
      <c r="E20" s="5"/>
      <c r="F20" s="6"/>
    </row>
    <row r="21" spans="2:6" ht="21.9" customHeight="1" x14ac:dyDescent="0.25">
      <c r="B21" s="8">
        <v>19</v>
      </c>
      <c r="C21" s="56" t="s">
        <v>8</v>
      </c>
      <c r="D21" s="65" t="s">
        <v>95</v>
      </c>
    </row>
    <row r="22" spans="2:6" ht="21.9" customHeight="1" x14ac:dyDescent="0.25">
      <c r="B22" s="8">
        <v>20</v>
      </c>
      <c r="C22" s="56" t="s">
        <v>9</v>
      </c>
      <c r="D22" s="64" t="s">
        <v>103</v>
      </c>
      <c r="E22" s="2"/>
    </row>
    <row r="23" spans="2:6" ht="21.9" customHeight="1" x14ac:dyDescent="0.25">
      <c r="B23" s="8">
        <v>21</v>
      </c>
      <c r="C23" s="56" t="s">
        <v>10</v>
      </c>
      <c r="D23" s="64" t="s">
        <v>103</v>
      </c>
      <c r="E23" s="2"/>
    </row>
    <row r="24" spans="2:6" ht="21.9" customHeight="1" x14ac:dyDescent="0.25">
      <c r="B24" s="8">
        <v>22</v>
      </c>
      <c r="C24" s="56" t="s">
        <v>35</v>
      </c>
      <c r="D24" s="64" t="s">
        <v>96</v>
      </c>
      <c r="E24" s="2"/>
    </row>
    <row r="25" spans="2:6" ht="21.9" customHeight="1" x14ac:dyDescent="0.25">
      <c r="B25" s="8">
        <v>23</v>
      </c>
      <c r="C25" s="56" t="s">
        <v>81</v>
      </c>
      <c r="D25" s="64">
        <v>7000</v>
      </c>
      <c r="E25" s="2"/>
    </row>
    <row r="26" spans="2:6" ht="21.9" customHeight="1" x14ac:dyDescent="0.25">
      <c r="B26" s="8">
        <v>24</v>
      </c>
      <c r="C26" s="56" t="s">
        <v>82</v>
      </c>
      <c r="D26" s="64">
        <v>1444</v>
      </c>
      <c r="E26" s="2"/>
    </row>
    <row r="27" spans="2:6" ht="21.9" customHeight="1" x14ac:dyDescent="0.25">
      <c r="B27" s="8">
        <v>25</v>
      </c>
      <c r="C27" s="56" t="s">
        <v>34</v>
      </c>
      <c r="D27" s="66">
        <v>45019</v>
      </c>
      <c r="E27" s="2"/>
    </row>
    <row r="28" spans="2:6" ht="21.9" customHeight="1" x14ac:dyDescent="0.25">
      <c r="B28" s="8">
        <v>26</v>
      </c>
      <c r="C28" s="56" t="s">
        <v>83</v>
      </c>
      <c r="D28" s="64">
        <v>5000</v>
      </c>
    </row>
    <row r="29" spans="2:6" ht="21.9" customHeight="1" x14ac:dyDescent="0.25">
      <c r="B29" s="8">
        <v>27</v>
      </c>
      <c r="C29" s="56" t="s">
        <v>84</v>
      </c>
      <c r="D29" s="64">
        <v>2000</v>
      </c>
    </row>
    <row r="30" spans="2:6" ht="23.25" customHeight="1" x14ac:dyDescent="0.25">
      <c r="B30" s="8">
        <v>28</v>
      </c>
      <c r="C30" s="57" t="s">
        <v>29</v>
      </c>
      <c r="D30" s="67" t="s">
        <v>124</v>
      </c>
      <c r="E30" s="7" t="s">
        <v>105</v>
      </c>
    </row>
  </sheetData>
  <sheetProtection algorithmName="SHA-512" hashValue="eBv5SsaDTK2S+4aeIjuVafmeWyxaCCkl4GeJbG95ak1avlhnvy2XPnr1ps3jA60mVBNimd8/9uYKxfFPdHNARg==" saltValue="jmEy0ubJQo6rk9s7C3RgDA==" spinCount="100000" sheet="1"/>
  <customSheetViews>
    <customSheetView guid="{AF0439AB-2080-4EC3-AE84-ADEDB5C22699}" showGridLines="0" showRowCol="0">
      <selection activeCell="E3" sqref="E3"/>
      <pageMargins left="0.7" right="0.7" top="0.75" bottom="0.75" header="0.3" footer="0.3"/>
      <pageSetup orientation="portrait" verticalDpi="300" r:id="rId1"/>
    </customSheetView>
    <customSheetView guid="{35CC0BD3-9DCC-41D6-94B0-1EA8311A4D16}" showGridLines="0" showRowCol="0">
      <selection activeCell="E3" sqref="E3"/>
      <pageMargins left="0.7" right="0.7" top="0.75" bottom="0.75" header="0.3" footer="0.3"/>
      <pageSetup orientation="portrait" verticalDpi="300" r:id="rId2"/>
    </customSheetView>
  </customSheetViews>
  <mergeCells count="6">
    <mergeCell ref="E8:F8"/>
    <mergeCell ref="B2:D2"/>
    <mergeCell ref="B1:D1"/>
    <mergeCell ref="E6:F6"/>
    <mergeCell ref="E7:F7"/>
    <mergeCell ref="E3:F5"/>
  </mergeCells>
  <pageMargins left="0.7" right="0.7" top="0.75" bottom="0.75" header="0.3" footer="0.3"/>
  <pageSetup orientation="portrait" verticalDpi="3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37"/>
  <sheetViews>
    <sheetView showGridLines="0" showRowColHeaders="0" workbookViewId="0">
      <selection activeCell="H6" sqref="H6"/>
    </sheetView>
  </sheetViews>
  <sheetFormatPr defaultColWidth="9.109375" defaultRowHeight="13.8" x14ac:dyDescent="0.25"/>
  <cols>
    <col min="1" max="1" width="4" style="10" customWidth="1"/>
    <col min="2" max="2" width="3.33203125" style="10" customWidth="1"/>
    <col min="3" max="3" width="3" style="10" customWidth="1"/>
    <col min="4" max="4" width="3.77734375" style="10" customWidth="1"/>
    <col min="5" max="5" width="18.109375" style="10" customWidth="1"/>
    <col min="6" max="6" width="20.109375" style="10" customWidth="1"/>
    <col min="7" max="7" width="34.88671875" style="10" customWidth="1"/>
    <col min="8" max="8" width="17.6640625" style="10" customWidth="1"/>
    <col min="9" max="16384" width="9.109375" style="10"/>
  </cols>
  <sheetData>
    <row r="1" spans="1:10" x14ac:dyDescent="0.25">
      <c r="A1" s="81" t="s">
        <v>11</v>
      </c>
      <c r="B1" s="81"/>
      <c r="C1" s="81"/>
      <c r="D1" s="81"/>
      <c r="E1" s="81"/>
      <c r="F1" s="24"/>
      <c r="G1" s="24" t="s">
        <v>13</v>
      </c>
      <c r="H1" s="31"/>
      <c r="I1" s="31"/>
    </row>
    <row r="2" spans="1:10" x14ac:dyDescent="0.25">
      <c r="A2" s="81" t="str">
        <f>CONCATENATE(DATA!D14,",")</f>
        <v>Sri M.Venkateswarlu,</v>
      </c>
      <c r="B2" s="81"/>
      <c r="C2" s="81"/>
      <c r="D2" s="81"/>
      <c r="E2" s="81"/>
      <c r="F2" s="24"/>
      <c r="G2" s="24" t="s">
        <v>60</v>
      </c>
      <c r="H2" s="31"/>
      <c r="I2" s="31"/>
    </row>
    <row r="3" spans="1:10" x14ac:dyDescent="0.25">
      <c r="A3" s="81" t="s">
        <v>93</v>
      </c>
      <c r="B3" s="81"/>
      <c r="C3" s="81"/>
      <c r="D3" s="81"/>
      <c r="E3" s="81"/>
      <c r="F3" s="24"/>
      <c r="G3" s="29" t="str">
        <f>CONCATENATE("Mandal Parishad ",DATA!D6,".")</f>
        <v>Mandal Parishad Peapully.</v>
      </c>
      <c r="H3" s="31"/>
      <c r="I3" s="31"/>
    </row>
    <row r="4" spans="1:10" x14ac:dyDescent="0.25">
      <c r="A4" s="81" t="str">
        <f>CONCATENATE("Centre No: ",DATA!D5,",")</f>
        <v>Centre No: 1536,</v>
      </c>
      <c r="B4" s="81"/>
      <c r="C4" s="81"/>
      <c r="D4" s="81"/>
      <c r="E4" s="81"/>
      <c r="F4" s="24"/>
      <c r="G4" s="29"/>
      <c r="H4" s="31"/>
      <c r="I4" s="31"/>
      <c r="J4" s="11"/>
    </row>
    <row r="5" spans="1:10" ht="33" customHeight="1" x14ac:dyDescent="0.25">
      <c r="A5" s="83" t="str">
        <f>CONCATENATE(DATA!D4,".")</f>
        <v>ZPH School, Peapully .</v>
      </c>
      <c r="B5" s="83"/>
      <c r="C5" s="83"/>
      <c r="D5" s="83"/>
      <c r="E5" s="83"/>
      <c r="F5" s="24"/>
      <c r="G5" s="24"/>
      <c r="H5" s="31"/>
      <c r="I5" s="31"/>
    </row>
    <row r="6" spans="1:10" ht="25.5" customHeight="1" x14ac:dyDescent="0.25">
      <c r="A6" s="96" t="str">
        <f>CONCATENATE("      ",DATA!D10,"                                                            Dt: ",H6)</f>
        <v xml:space="preserve">      01/S.S.C. Exams/ April 2023                                                            Dt: 01/04/2023</v>
      </c>
      <c r="B6" s="96"/>
      <c r="C6" s="96"/>
      <c r="D6" s="96"/>
      <c r="E6" s="96"/>
      <c r="F6" s="96"/>
      <c r="G6" s="96"/>
      <c r="H6" s="35" t="s">
        <v>125</v>
      </c>
      <c r="I6" s="31"/>
    </row>
    <row r="7" spans="1:10" x14ac:dyDescent="0.25">
      <c r="A7" s="24"/>
      <c r="B7" s="24" t="s">
        <v>15</v>
      </c>
      <c r="C7" s="24"/>
      <c r="D7" s="24"/>
      <c r="E7" s="24"/>
      <c r="F7" s="24"/>
      <c r="G7" s="24"/>
      <c r="H7" s="31"/>
      <c r="I7" s="31"/>
    </row>
    <row r="8" spans="1:10" ht="45.75" customHeight="1" x14ac:dyDescent="0.25">
      <c r="A8" s="24"/>
      <c r="B8" s="24"/>
      <c r="C8" s="25" t="s">
        <v>16</v>
      </c>
      <c r="D8" s="87" t="str">
        <f>CONCATENATE( DATA!D4," with Centre No: ",DATA!D5,", ",DATA!D6," Mandal, ",DATA!D7," District - ",DATA!D3," - Conduct of Examinations - Provide  teachers to act as invigilators - Request - Regarding.")</f>
        <v>ZPH School, Peapully  with Centre No: 1536, Peapully Mandal, Kurnool District - SSC Public Examinations, April -2023 - Conduct of Examinations - Provide  teachers to act as invigilators - Request - Regarding.</v>
      </c>
      <c r="E8" s="87"/>
      <c r="F8" s="87"/>
      <c r="G8" s="87"/>
      <c r="H8" s="31"/>
      <c r="I8" s="31"/>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c r="H9" s="31"/>
      <c r="I9" s="31"/>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c r="H10" s="31"/>
      <c r="I10" s="31"/>
    </row>
    <row r="11" spans="1:10" x14ac:dyDescent="0.25">
      <c r="A11" s="24"/>
      <c r="B11" s="24"/>
      <c r="C11" s="24"/>
      <c r="D11" s="24"/>
      <c r="E11" s="24"/>
      <c r="F11" s="24"/>
      <c r="G11" s="24"/>
      <c r="H11" s="31"/>
      <c r="I11" s="31"/>
    </row>
    <row r="12" spans="1:10" ht="63.75" customHeight="1" x14ac:dyDescent="0.25">
      <c r="A12"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B12" s="87"/>
      <c r="C12" s="87"/>
      <c r="D12" s="87"/>
      <c r="E12" s="87"/>
      <c r="F12" s="87"/>
      <c r="G12" s="87"/>
      <c r="H12" s="31"/>
      <c r="I12" s="31"/>
    </row>
    <row r="13" spans="1:10" ht="63" customHeight="1" x14ac:dyDescent="0.25">
      <c r="A13" s="87" t="str">
        <f>CONCATENATE("                  In this connection ",I13,"  invigilators are additional required to examination center at ",DATA!D4," with Centre No: ", DATA!D5,". Hence I requested to provide ",I13, " teachers ( to act as invigilators ) of their Mandal within 8 Kms distance as per rules.")</f>
        <v xml:space="preserve">                  In this connection 5  invigilators are additional required to examination center at ZPH School, Peapully  with Centre No: 1536. Hence I requested to provide 5 teachers ( to act as invigilators ) of their Mandal within 8 Kms distance as per rules.</v>
      </c>
      <c r="B13" s="87"/>
      <c r="C13" s="87"/>
      <c r="D13" s="87"/>
      <c r="E13" s="87"/>
      <c r="F13" s="87"/>
      <c r="G13" s="87"/>
      <c r="H13" s="36" t="s">
        <v>61</v>
      </c>
      <c r="I13" s="19">
        <v>5</v>
      </c>
    </row>
    <row r="14" spans="1:10" ht="19.5" customHeight="1" x14ac:dyDescent="0.25">
      <c r="A14" s="82" t="s">
        <v>27</v>
      </c>
      <c r="B14" s="82"/>
      <c r="C14" s="82"/>
      <c r="D14" s="82"/>
      <c r="E14" s="82"/>
      <c r="F14" s="82"/>
      <c r="G14" s="82"/>
      <c r="H14" s="31"/>
      <c r="I14" s="31"/>
    </row>
    <row r="15" spans="1:10" x14ac:dyDescent="0.25">
      <c r="A15" s="85" t="s">
        <v>24</v>
      </c>
      <c r="B15" s="85"/>
      <c r="C15" s="85"/>
      <c r="D15" s="85"/>
      <c r="E15" s="85"/>
      <c r="F15" s="85"/>
      <c r="G15" s="85"/>
      <c r="H15" s="31"/>
      <c r="I15" s="31"/>
    </row>
    <row r="16" spans="1:10" ht="10.5" customHeight="1" x14ac:dyDescent="0.25">
      <c r="A16" s="24"/>
      <c r="B16" s="24"/>
      <c r="C16" s="24"/>
      <c r="D16" s="24"/>
      <c r="E16" s="24"/>
      <c r="F16" s="24"/>
      <c r="G16" s="24"/>
      <c r="H16" s="31"/>
      <c r="I16" s="31"/>
    </row>
    <row r="17" spans="1:9" x14ac:dyDescent="0.25">
      <c r="A17" s="24"/>
      <c r="B17" s="24"/>
      <c r="C17" s="24"/>
      <c r="D17" s="24"/>
      <c r="E17" s="24"/>
      <c r="F17" s="24"/>
      <c r="G17" s="27" t="s">
        <v>25</v>
      </c>
      <c r="H17" s="31"/>
      <c r="I17" s="31"/>
    </row>
    <row r="18" spans="1:9" ht="21.75" customHeight="1" x14ac:dyDescent="0.25">
      <c r="A18" s="24"/>
      <c r="B18" s="24"/>
      <c r="C18" s="24"/>
      <c r="D18" s="24"/>
      <c r="E18" s="24"/>
      <c r="F18" s="24"/>
      <c r="G18" s="27"/>
      <c r="H18" s="31"/>
      <c r="I18" s="31"/>
    </row>
    <row r="19" spans="1:9" x14ac:dyDescent="0.25">
      <c r="A19" s="24"/>
      <c r="B19" s="24"/>
      <c r="C19" s="24"/>
      <c r="D19" s="24"/>
      <c r="E19" s="24"/>
      <c r="F19" s="24"/>
      <c r="G19" s="28" t="s">
        <v>93</v>
      </c>
      <c r="H19" s="31"/>
      <c r="I19" s="31"/>
    </row>
    <row r="20" spans="1:9" x14ac:dyDescent="0.25">
      <c r="A20" s="24"/>
      <c r="B20" s="24"/>
      <c r="C20" s="24"/>
      <c r="D20" s="24"/>
      <c r="E20" s="24"/>
      <c r="F20" s="24"/>
      <c r="G20" s="28" t="str">
        <f>A4</f>
        <v>Centre No: 1536,</v>
      </c>
      <c r="H20" s="31"/>
      <c r="I20" s="31"/>
    </row>
    <row r="21" spans="1:9" ht="30" customHeight="1" x14ac:dyDescent="0.25">
      <c r="A21" s="24"/>
      <c r="B21" s="24"/>
      <c r="C21" s="24"/>
      <c r="D21" s="24"/>
      <c r="E21" s="24"/>
      <c r="F21" s="24"/>
      <c r="G21" s="28" t="str">
        <f>A5</f>
        <v>ZPH School, Peapully .</v>
      </c>
      <c r="H21" s="31"/>
      <c r="I21" s="31"/>
    </row>
    <row r="22" spans="1:9" x14ac:dyDescent="0.25">
      <c r="A22" s="32" t="s">
        <v>26</v>
      </c>
      <c r="B22" s="24"/>
      <c r="C22" s="24"/>
      <c r="D22" s="24"/>
      <c r="E22" s="24"/>
      <c r="F22" s="24"/>
      <c r="G22" s="27"/>
      <c r="H22" s="31"/>
      <c r="I22" s="31"/>
    </row>
    <row r="23" spans="1:9" x14ac:dyDescent="0.25">
      <c r="A23" s="32" t="str">
        <f>CONCATENATE("1. Time Table for ",DATA!D3,".")</f>
        <v>1. Time Table for SSC Public Examinations, April -2023.</v>
      </c>
      <c r="B23" s="24"/>
      <c r="C23" s="24"/>
      <c r="D23" s="24"/>
      <c r="E23" s="24"/>
      <c r="F23" s="24"/>
      <c r="G23" s="24"/>
      <c r="H23" s="31"/>
      <c r="I23" s="31"/>
    </row>
    <row r="24" spans="1:9" x14ac:dyDescent="0.25">
      <c r="A24" s="24"/>
      <c r="B24" s="24"/>
      <c r="C24" s="24"/>
      <c r="D24" s="24"/>
      <c r="E24" s="24"/>
      <c r="F24" s="24"/>
      <c r="G24" s="24"/>
      <c r="H24" s="31"/>
      <c r="I24" s="31"/>
    </row>
    <row r="25" spans="1:9" x14ac:dyDescent="0.25">
      <c r="A25" s="31"/>
      <c r="B25" s="31"/>
      <c r="C25" s="31"/>
      <c r="D25" s="31"/>
      <c r="E25" s="31"/>
      <c r="F25" s="31"/>
      <c r="G25" s="31"/>
      <c r="H25" s="31"/>
      <c r="I25" s="31"/>
    </row>
    <row r="26" spans="1:9" x14ac:dyDescent="0.25">
      <c r="A26" s="31"/>
      <c r="B26" s="31"/>
      <c r="C26" s="31"/>
      <c r="D26" s="31"/>
      <c r="E26" s="31"/>
      <c r="F26" s="31"/>
      <c r="G26" s="31"/>
      <c r="H26" s="31"/>
      <c r="I26" s="31"/>
    </row>
    <row r="27" spans="1:9" x14ac:dyDescent="0.25">
      <c r="A27" s="31"/>
      <c r="B27" s="31"/>
      <c r="C27" s="31"/>
      <c r="D27" s="31"/>
      <c r="E27" s="31"/>
      <c r="F27" s="31"/>
      <c r="G27" s="31"/>
      <c r="H27" s="31"/>
      <c r="I27" s="31"/>
    </row>
    <row r="28" spans="1:9" x14ac:dyDescent="0.25">
      <c r="A28" s="31"/>
      <c r="B28" s="31"/>
      <c r="C28" s="31"/>
      <c r="D28" s="31"/>
      <c r="E28" s="31"/>
      <c r="F28" s="31"/>
      <c r="G28" s="31"/>
      <c r="H28" s="31"/>
      <c r="I28" s="31"/>
    </row>
    <row r="29" spans="1:9" x14ac:dyDescent="0.25">
      <c r="A29" s="31"/>
      <c r="B29" s="31"/>
      <c r="C29" s="31"/>
      <c r="D29" s="31"/>
      <c r="E29" s="31"/>
      <c r="F29" s="31"/>
      <c r="G29" s="31"/>
      <c r="H29" s="31"/>
      <c r="I29" s="31"/>
    </row>
    <row r="30" spans="1:9" x14ac:dyDescent="0.25">
      <c r="A30" s="31"/>
      <c r="B30" s="31"/>
      <c r="C30" s="31"/>
      <c r="D30" s="31"/>
      <c r="E30" s="31"/>
      <c r="F30" s="31"/>
      <c r="G30" s="31"/>
      <c r="H30" s="31"/>
      <c r="I30" s="31"/>
    </row>
    <row r="31" spans="1:9" x14ac:dyDescent="0.25">
      <c r="A31" s="31"/>
      <c r="B31" s="31"/>
      <c r="C31" s="31"/>
      <c r="D31" s="31"/>
      <c r="E31" s="31"/>
      <c r="F31" s="31"/>
      <c r="G31" s="31"/>
      <c r="H31" s="31"/>
      <c r="I31" s="31"/>
    </row>
    <row r="32" spans="1:9" x14ac:dyDescent="0.25">
      <c r="A32" s="31"/>
      <c r="B32" s="31"/>
      <c r="C32" s="31"/>
      <c r="D32" s="31"/>
      <c r="E32" s="31"/>
      <c r="F32" s="31"/>
      <c r="G32" s="31"/>
      <c r="H32" s="31"/>
      <c r="I32" s="31"/>
    </row>
    <row r="33" spans="1:9" x14ac:dyDescent="0.25">
      <c r="A33" s="31"/>
      <c r="B33" s="31"/>
      <c r="C33" s="31"/>
      <c r="D33" s="31"/>
      <c r="E33" s="31"/>
      <c r="F33" s="31"/>
      <c r="G33" s="31"/>
      <c r="H33" s="31"/>
      <c r="I33" s="31"/>
    </row>
    <row r="34" spans="1:9" x14ac:dyDescent="0.25">
      <c r="A34" s="31"/>
      <c r="B34" s="31"/>
      <c r="C34" s="31"/>
      <c r="D34" s="31"/>
      <c r="E34" s="31"/>
      <c r="F34" s="31"/>
      <c r="G34" s="31"/>
      <c r="H34" s="31"/>
      <c r="I34" s="31"/>
    </row>
    <row r="35" spans="1:9" x14ac:dyDescent="0.25">
      <c r="A35" s="31"/>
      <c r="B35" s="31"/>
      <c r="C35" s="31"/>
      <c r="D35" s="31"/>
      <c r="E35" s="31"/>
      <c r="F35" s="31"/>
      <c r="G35" s="31"/>
      <c r="H35" s="31"/>
      <c r="I35" s="31"/>
    </row>
    <row r="36" spans="1:9" x14ac:dyDescent="0.25">
      <c r="A36" s="31"/>
      <c r="B36" s="31"/>
      <c r="C36" s="31"/>
      <c r="D36" s="31"/>
      <c r="E36" s="31"/>
      <c r="F36" s="31"/>
      <c r="G36" s="31"/>
      <c r="H36" s="31"/>
      <c r="I36" s="31"/>
    </row>
    <row r="37" spans="1:9" x14ac:dyDescent="0.25">
      <c r="A37" s="31"/>
      <c r="B37" s="31"/>
      <c r="C37" s="31"/>
      <c r="D37" s="31"/>
      <c r="E37" s="31"/>
      <c r="F37" s="31"/>
      <c r="G37" s="31"/>
      <c r="H37" s="31"/>
      <c r="I37" s="31"/>
    </row>
  </sheetData>
  <sheetProtection password="BE99" sheet="1" objects="1" scenarios="1" selectLockedCells="1"/>
  <customSheetViews>
    <customSheetView guid="{AF0439AB-2080-4EC3-AE84-ADEDB5C22699}" showPageBreaks="1" showGridLines="0" showRowCol="0">
      <selection activeCell="A7" sqref="A7"/>
      <pageMargins left="0.5" right="0.5" top="0.75" bottom="0.75" header="0.3" footer="0.3"/>
      <printOptions horizontalCentered="1"/>
      <pageSetup paperSize="9" orientation="portrait" r:id="rId1"/>
    </customSheetView>
    <customSheetView guid="{35CC0BD3-9DCC-41D6-94B0-1EA8311A4D16}" showGridLines="0" showRowCol="0">
      <selection activeCell="A7" sqref="A7"/>
      <pageMargins left="0.5" right="0.5" top="0.75" bottom="0.75" header="0.3" footer="0.3"/>
      <printOptions horizontalCentered="1"/>
      <pageSetup paperSize="9" orientation="portrait" r:id="rId2"/>
    </customSheetView>
  </customSheetViews>
  <mergeCells count="13">
    <mergeCell ref="A14:G14"/>
    <mergeCell ref="A15:G15"/>
    <mergeCell ref="A6:G6"/>
    <mergeCell ref="D8:G8"/>
    <mergeCell ref="E9:G9"/>
    <mergeCell ref="E10:G10"/>
    <mergeCell ref="A12:G12"/>
    <mergeCell ref="A13:G13"/>
    <mergeCell ref="A1:E1"/>
    <mergeCell ref="A2:E2"/>
    <mergeCell ref="A3:E3"/>
    <mergeCell ref="A4:E4"/>
    <mergeCell ref="A5:E5"/>
  </mergeCells>
  <printOptions horizontalCentered="1"/>
  <pageMargins left="0.4" right="0.5"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35"/>
  <sheetViews>
    <sheetView showGridLines="0" showRowColHeaders="0" workbookViewId="0">
      <selection activeCell="K11" sqref="K11"/>
    </sheetView>
  </sheetViews>
  <sheetFormatPr defaultColWidth="9.109375" defaultRowHeight="13.8" x14ac:dyDescent="0.25"/>
  <cols>
    <col min="1" max="1" width="4" style="10" customWidth="1"/>
    <col min="2" max="2" width="4.21875" style="10" customWidth="1"/>
    <col min="3" max="3" width="3" style="10" customWidth="1"/>
    <col min="4" max="4" width="2.88671875" style="10" customWidth="1"/>
    <col min="5" max="5" width="21.33203125" style="10" customWidth="1"/>
    <col min="6" max="6" width="17.33203125" style="10" customWidth="1"/>
    <col min="7" max="7" width="8.21875" style="10" customWidth="1"/>
    <col min="8" max="8" width="25.6640625" style="10" customWidth="1"/>
    <col min="9" max="9" width="16.88671875" style="10" customWidth="1"/>
    <col min="10" max="10" width="10.6640625" style="10" customWidth="1"/>
    <col min="11" max="16384" width="9.109375" style="10"/>
  </cols>
  <sheetData>
    <row r="1" spans="1:11" x14ac:dyDescent="0.25">
      <c r="A1" s="81" t="s">
        <v>11</v>
      </c>
      <c r="B1" s="81"/>
      <c r="C1" s="81"/>
      <c r="D1" s="81"/>
      <c r="E1" s="81"/>
      <c r="F1" s="24"/>
      <c r="G1" s="81" t="s">
        <v>13</v>
      </c>
      <c r="H1" s="81"/>
      <c r="I1" s="31"/>
    </row>
    <row r="2" spans="1:11" x14ac:dyDescent="0.25">
      <c r="A2" s="81" t="str">
        <f>CONCATENATE(DATA!D14,",")</f>
        <v>Sri M.Venkateswarlu,</v>
      </c>
      <c r="B2" s="81"/>
      <c r="C2" s="81"/>
      <c r="D2" s="81"/>
      <c r="E2" s="81"/>
      <c r="F2" s="24"/>
      <c r="G2" s="81" t="s">
        <v>62</v>
      </c>
      <c r="H2" s="81"/>
      <c r="I2" s="31"/>
    </row>
    <row r="3" spans="1:11" x14ac:dyDescent="0.25">
      <c r="A3" s="81" t="s">
        <v>93</v>
      </c>
      <c r="B3" s="81"/>
      <c r="C3" s="81"/>
      <c r="D3" s="81"/>
      <c r="E3" s="81"/>
      <c r="F3" s="24"/>
      <c r="G3" s="82" t="str">
        <f>A6</f>
        <v>Kurnool District.</v>
      </c>
      <c r="H3" s="82"/>
      <c r="I3" s="31"/>
    </row>
    <row r="4" spans="1:11" x14ac:dyDescent="0.25">
      <c r="A4" s="81" t="str">
        <f>CONCATENATE("Centre No: ",DATA!D5,",")</f>
        <v>Centre No: 1536,</v>
      </c>
      <c r="B4" s="81"/>
      <c r="C4" s="81"/>
      <c r="D4" s="81"/>
      <c r="E4" s="81"/>
      <c r="F4" s="24"/>
      <c r="G4" s="81"/>
      <c r="H4" s="81"/>
      <c r="I4" s="31"/>
      <c r="K4" s="11"/>
    </row>
    <row r="5" spans="1:11" ht="18.75" customHeight="1" x14ac:dyDescent="0.25">
      <c r="A5" s="86" t="str">
        <f>CONCATENATE(DATA!D4,".")</f>
        <v>ZPH School, Peapully .</v>
      </c>
      <c r="B5" s="86"/>
      <c r="C5" s="86"/>
      <c r="D5" s="86"/>
      <c r="E5" s="86"/>
      <c r="F5" s="24"/>
      <c r="G5" s="24"/>
      <c r="H5" s="24"/>
      <c r="I5" s="31"/>
    </row>
    <row r="6" spans="1:11" ht="21.75" customHeight="1" x14ac:dyDescent="0.25">
      <c r="A6" s="86" t="str">
        <f>CONCATENATE(DATA!D7," ",DATA!C7,".")</f>
        <v>Kurnool District.</v>
      </c>
      <c r="B6" s="86"/>
      <c r="C6" s="86"/>
      <c r="D6" s="86"/>
      <c r="E6" s="86"/>
      <c r="F6" s="24"/>
      <c r="G6" s="24"/>
      <c r="H6" s="24"/>
      <c r="I6" s="31"/>
    </row>
    <row r="7" spans="1:11" ht="25.5" customHeight="1" x14ac:dyDescent="0.25">
      <c r="A7" s="92" t="str">
        <f>DATA!D10</f>
        <v>01/S.S.C. Exams/ April 2023</v>
      </c>
      <c r="B7" s="92"/>
      <c r="C7" s="92"/>
      <c r="D7" s="92"/>
      <c r="E7" s="92"/>
      <c r="F7" s="92"/>
      <c r="G7" s="92"/>
      <c r="H7" s="61">
        <f>I7</f>
        <v>45017</v>
      </c>
      <c r="I7" s="20">
        <v>45017</v>
      </c>
    </row>
    <row r="8" spans="1:11" x14ac:dyDescent="0.25">
      <c r="A8" s="24"/>
      <c r="B8" s="24" t="s">
        <v>15</v>
      </c>
      <c r="C8" s="24"/>
      <c r="D8" s="24"/>
      <c r="E8" s="24"/>
      <c r="F8" s="24"/>
      <c r="G8" s="24"/>
      <c r="H8" s="24"/>
      <c r="I8" s="31"/>
    </row>
    <row r="9" spans="1:11" ht="61.5" customHeight="1" x14ac:dyDescent="0.25">
      <c r="A9" s="24"/>
      <c r="B9" s="24"/>
      <c r="C9" s="25" t="s">
        <v>16</v>
      </c>
      <c r="D9" s="87" t="str">
        <f>CONCATENATE( DATA!D4," with Centre No: ",DATA!D5,", ",DATA!D6," Mandal, ",DATA!D7," District - ",DATA!D3," - Conduct of Examinations - Non-Confidential Post Examination Material and D.C.Bills - Submit- Regarding. ")</f>
        <v xml:space="preserve">ZPH School, Peapully  with Centre No: 1536, Peapully Mandal, Kurnool District - SSC Public Examinations, April -2023 - Conduct of Examinations - Non-Confidential Post Examination Material and D.C.Bills - Submit- Regarding. </v>
      </c>
      <c r="E9" s="87"/>
      <c r="F9" s="87"/>
      <c r="G9" s="87"/>
      <c r="H9" s="87"/>
      <c r="I9" s="31"/>
    </row>
    <row r="10" spans="1:11" ht="30.75" customHeight="1" x14ac:dyDescent="0.25">
      <c r="A10" s="24"/>
      <c r="B10" s="24"/>
      <c r="C10" s="25" t="s">
        <v>21</v>
      </c>
      <c r="D10" s="26" t="s">
        <v>22</v>
      </c>
      <c r="E10" s="87" t="str">
        <f>CONCATENATE(DATA!D8," of the Director of the Govt. Examinations, Andhra Pradesh, Hyderabad. ")</f>
        <v xml:space="preserve">DGE,TS, LR NO:12/B-1/2014, Dated 02/03/2023 of the Director of the Govt. Examinations, Andhra Pradesh, Hyderabad. </v>
      </c>
      <c r="F10" s="87"/>
      <c r="G10" s="87"/>
      <c r="H10" s="87"/>
      <c r="I10" s="31"/>
    </row>
    <row r="11" spans="1:11" ht="32.25" customHeight="1" x14ac:dyDescent="0.25">
      <c r="A11" s="24"/>
      <c r="B11" s="24"/>
      <c r="C11" s="24"/>
      <c r="D11" s="26" t="s">
        <v>23</v>
      </c>
      <c r="E11" s="87" t="str">
        <f>CONCATENATE( DATA!D9," of the District Educational Officer,", DATA!D7)</f>
        <v xml:space="preserve"> of the District Educational Officer,Kurnool</v>
      </c>
      <c r="F11" s="87"/>
      <c r="G11" s="87"/>
      <c r="H11" s="87"/>
      <c r="I11" s="31"/>
    </row>
    <row r="12" spans="1:11" x14ac:dyDescent="0.25">
      <c r="A12" s="24"/>
      <c r="B12" s="24"/>
      <c r="C12" s="24"/>
      <c r="D12" s="24"/>
      <c r="E12" s="24"/>
      <c r="F12" s="24"/>
      <c r="G12" s="24"/>
      <c r="H12" s="24"/>
      <c r="I12" s="31"/>
    </row>
    <row r="13" spans="1:11" ht="51.75" customHeight="1" x14ac:dyDescent="0.25">
      <c r="A13" s="87" t="str">
        <f>CONCATENATE("              In the References 1st Cited above , I Submitted the Post Examination Material shown below for  The ",DATA!D3,"  conducted ",DATA!D11," at Centre No:",DATA!D5,", ",DATA!D4,", ", DATA!D6," Mandal, ",DATA!D7, " District.")</f>
        <v xml:space="preserve">              In the References 1st Cited above , I Submitted the Post Examination Material shown below for  The SSC Public Examinations, April -2023  conducted From 03-04-2023 to 18-04-2023 at Centre No:1536, ZPH School, Peapully , Peapully Mandal, Kurnool District.</v>
      </c>
      <c r="B13" s="87"/>
      <c r="C13" s="87"/>
      <c r="D13" s="87"/>
      <c r="E13" s="87"/>
      <c r="F13" s="87"/>
      <c r="G13" s="87"/>
      <c r="H13" s="87"/>
      <c r="I13" s="31"/>
    </row>
    <row r="14" spans="1:11" ht="15" customHeight="1" x14ac:dyDescent="0.25">
      <c r="A14" s="37"/>
      <c r="B14" s="38" t="s">
        <v>22</v>
      </c>
      <c r="C14" s="86" t="s">
        <v>63</v>
      </c>
      <c r="D14" s="86"/>
      <c r="E14" s="86"/>
      <c r="F14" s="86"/>
      <c r="G14" s="86"/>
      <c r="H14" s="86"/>
      <c r="I14" s="31"/>
    </row>
    <row r="15" spans="1:11" ht="28.5" customHeight="1" x14ac:dyDescent="0.25">
      <c r="A15" s="37"/>
      <c r="B15" s="38" t="s">
        <v>23</v>
      </c>
      <c r="C15" s="86" t="s">
        <v>64</v>
      </c>
      <c r="D15" s="86"/>
      <c r="E15" s="86"/>
      <c r="F15" s="86"/>
      <c r="G15" s="86"/>
      <c r="H15" s="86"/>
      <c r="I15" s="31"/>
    </row>
    <row r="16" spans="1:11" ht="15" customHeight="1" x14ac:dyDescent="0.25">
      <c r="A16" s="37"/>
      <c r="B16" s="38" t="s">
        <v>38</v>
      </c>
      <c r="C16" s="86" t="s">
        <v>65</v>
      </c>
      <c r="D16" s="86"/>
      <c r="E16" s="86"/>
      <c r="F16" s="86"/>
      <c r="G16" s="86"/>
      <c r="H16" s="86"/>
      <c r="I16" s="31"/>
    </row>
    <row r="17" spans="1:9" ht="14.25" customHeight="1" x14ac:dyDescent="0.25">
      <c r="A17" s="37"/>
      <c r="B17" s="38" t="s">
        <v>39</v>
      </c>
      <c r="C17" s="86" t="s">
        <v>66</v>
      </c>
      <c r="D17" s="86"/>
      <c r="E17" s="86"/>
      <c r="F17" s="86"/>
      <c r="G17" s="86"/>
      <c r="H17" s="86"/>
      <c r="I17" s="31"/>
    </row>
    <row r="18" spans="1:9" ht="14.25" customHeight="1" x14ac:dyDescent="0.25">
      <c r="A18" s="97" t="s">
        <v>73</v>
      </c>
      <c r="B18" s="97"/>
      <c r="C18" s="97"/>
      <c r="D18" s="97"/>
      <c r="E18" s="97"/>
      <c r="F18" s="97"/>
      <c r="G18" s="97"/>
      <c r="H18" s="97"/>
      <c r="I18" s="31"/>
    </row>
    <row r="19" spans="1:9" ht="14.25" customHeight="1" x14ac:dyDescent="0.25">
      <c r="A19" s="37"/>
      <c r="B19" s="81" t="str">
        <f>CONCATENATE("1. Cheque Amount: Rs: ",DATA!D25,"/- Cheque No: ",DATA!D25," Date: ",TEXT(DATA!D27,"DD-MM-YYYY"))</f>
        <v>1. Cheque Amount: Rs: 7000/- Cheque No: 7000 Date: 03-04-2023</v>
      </c>
      <c r="C19" s="81"/>
      <c r="D19" s="81"/>
      <c r="E19" s="81"/>
      <c r="F19" s="81"/>
      <c r="G19" s="81"/>
      <c r="H19" s="81"/>
      <c r="I19" s="31"/>
    </row>
    <row r="20" spans="1:9" ht="31.5" customHeight="1" x14ac:dyDescent="0.25">
      <c r="A20" s="37"/>
      <c r="B20" s="83" t="str">
        <f>CONCATENATE("2. TA &amp; DA (110/111) : Rs: ",DATA!D28," /- And Remuneration &amp; Contingences ( 280/284 ): Rs: ",DATA!D29,"/-")</f>
        <v>2. TA &amp; DA (110/111) : Rs: 5000 /- And Remuneration &amp; Contingences ( 280/284 ): Rs: 2000/-</v>
      </c>
      <c r="C20" s="83"/>
      <c r="D20" s="83"/>
      <c r="E20" s="83"/>
      <c r="F20" s="83"/>
      <c r="G20" s="83"/>
      <c r="H20" s="83"/>
      <c r="I20" s="31"/>
    </row>
    <row r="21" spans="1:9" ht="14.25" customHeight="1" x14ac:dyDescent="0.25">
      <c r="A21" s="37"/>
      <c r="B21" s="39" t="s">
        <v>74</v>
      </c>
      <c r="C21" s="37"/>
      <c r="D21" s="37"/>
      <c r="E21" s="37"/>
      <c r="F21" s="37"/>
      <c r="G21" s="37"/>
      <c r="H21" s="37"/>
      <c r="I21" s="31"/>
    </row>
    <row r="22" spans="1:9" ht="14.25" customHeight="1" thickBot="1" x14ac:dyDescent="0.3">
      <c r="A22" s="37"/>
      <c r="B22" s="16" t="s">
        <v>75</v>
      </c>
      <c r="C22" s="37"/>
      <c r="D22" s="37"/>
      <c r="E22" s="37"/>
      <c r="F22" s="37"/>
      <c r="G22" s="40" t="s">
        <v>80</v>
      </c>
      <c r="H22" s="21">
        <v>3000</v>
      </c>
      <c r="I22" s="31"/>
    </row>
    <row r="23" spans="1:9" ht="14.25" customHeight="1" thickBot="1" x14ac:dyDescent="0.3">
      <c r="A23" s="37"/>
      <c r="B23" s="41" t="s">
        <v>78</v>
      </c>
      <c r="C23" s="29" t="s">
        <v>77</v>
      </c>
      <c r="D23" s="37"/>
      <c r="E23" s="37"/>
      <c r="F23" s="37"/>
      <c r="G23" s="40" t="s">
        <v>80</v>
      </c>
      <c r="H23" s="22">
        <v>1000</v>
      </c>
      <c r="I23" s="31"/>
    </row>
    <row r="24" spans="1:9" ht="14.25" customHeight="1" thickBot="1" x14ac:dyDescent="0.3">
      <c r="A24" s="37"/>
      <c r="B24" s="38"/>
      <c r="C24" s="24" t="s">
        <v>76</v>
      </c>
      <c r="D24" s="37"/>
      <c r="E24" s="37"/>
      <c r="F24" s="37"/>
      <c r="G24" s="40" t="s">
        <v>80</v>
      </c>
      <c r="H24" s="22">
        <v>500</v>
      </c>
      <c r="I24" s="31"/>
    </row>
    <row r="25" spans="1:9" ht="14.25" customHeight="1" thickBot="1" x14ac:dyDescent="0.3">
      <c r="A25" s="37"/>
      <c r="B25" s="38"/>
      <c r="C25" s="17" t="s">
        <v>79</v>
      </c>
      <c r="D25" s="37"/>
      <c r="E25" s="37"/>
      <c r="F25" s="37"/>
      <c r="G25" s="40" t="s">
        <v>80</v>
      </c>
      <c r="H25" s="22">
        <f>SUM(H23:H24)</f>
        <v>1500</v>
      </c>
      <c r="I25" s="31"/>
    </row>
    <row r="26" spans="1:9" ht="19.5" customHeight="1" x14ac:dyDescent="0.25">
      <c r="A26" s="93" t="s">
        <v>27</v>
      </c>
      <c r="B26" s="93"/>
      <c r="C26" s="93"/>
      <c r="D26" s="93"/>
      <c r="E26" s="93"/>
      <c r="F26" s="93"/>
      <c r="G26" s="93"/>
      <c r="H26" s="93"/>
      <c r="I26" s="31"/>
    </row>
    <row r="27" spans="1:9" ht="24" customHeight="1" x14ac:dyDescent="0.25">
      <c r="A27" s="85" t="s">
        <v>24</v>
      </c>
      <c r="B27" s="85"/>
      <c r="C27" s="85"/>
      <c r="D27" s="85"/>
      <c r="E27" s="85"/>
      <c r="F27" s="85"/>
      <c r="G27" s="85"/>
      <c r="H27" s="85"/>
      <c r="I27" s="31"/>
    </row>
    <row r="28" spans="1:9" ht="10.5" customHeight="1" x14ac:dyDescent="0.25">
      <c r="A28" s="24"/>
      <c r="B28" s="24"/>
      <c r="C28" s="24"/>
      <c r="D28" s="24"/>
      <c r="E28" s="24"/>
      <c r="F28" s="24"/>
      <c r="G28" s="24"/>
      <c r="H28" s="24"/>
      <c r="I28" s="31"/>
    </row>
    <row r="29" spans="1:9" x14ac:dyDescent="0.25">
      <c r="A29" s="24"/>
      <c r="B29" s="24"/>
      <c r="C29" s="24"/>
      <c r="D29" s="24"/>
      <c r="E29" s="24"/>
      <c r="F29" s="85" t="s">
        <v>25</v>
      </c>
      <c r="G29" s="85"/>
      <c r="H29" s="85"/>
      <c r="I29" s="31"/>
    </row>
    <row r="30" spans="1:9" ht="21.75" customHeight="1" x14ac:dyDescent="0.25">
      <c r="A30" s="24"/>
      <c r="B30" s="24"/>
      <c r="C30" s="24"/>
      <c r="D30" s="24"/>
      <c r="E30" s="24"/>
      <c r="F30" s="81"/>
      <c r="G30" s="81"/>
      <c r="H30" s="81"/>
      <c r="I30" s="31"/>
    </row>
    <row r="31" spans="1:9" ht="15" customHeight="1" x14ac:dyDescent="0.25">
      <c r="A31" s="24"/>
      <c r="B31" s="24"/>
      <c r="C31" s="24"/>
      <c r="D31" s="24"/>
      <c r="E31" s="24"/>
      <c r="F31" s="98" t="s">
        <v>93</v>
      </c>
      <c r="G31" s="98"/>
      <c r="H31" s="98"/>
      <c r="I31" s="31"/>
    </row>
    <row r="32" spans="1:9" ht="15" customHeight="1" x14ac:dyDescent="0.25">
      <c r="A32" s="24"/>
      <c r="B32" s="24"/>
      <c r="C32" s="24"/>
      <c r="D32" s="24"/>
      <c r="E32" s="24"/>
      <c r="F32" s="98" t="str">
        <f>A4</f>
        <v>Centre No: 1536,</v>
      </c>
      <c r="G32" s="98"/>
      <c r="H32" s="98"/>
      <c r="I32" s="31"/>
    </row>
    <row r="33" spans="1:9" ht="30" customHeight="1" x14ac:dyDescent="0.25">
      <c r="A33" s="24"/>
      <c r="B33" s="24"/>
      <c r="C33" s="24"/>
      <c r="D33" s="24"/>
      <c r="E33" s="24"/>
      <c r="F33" s="98" t="str">
        <f>A5</f>
        <v>ZPH School, Peapully .</v>
      </c>
      <c r="G33" s="98"/>
      <c r="H33" s="98"/>
      <c r="I33" s="31"/>
    </row>
    <row r="34" spans="1:9" x14ac:dyDescent="0.25">
      <c r="A34" s="31"/>
      <c r="B34" s="31"/>
      <c r="C34" s="31"/>
      <c r="D34" s="31"/>
      <c r="E34" s="31"/>
      <c r="F34" s="31"/>
      <c r="G34" s="31"/>
      <c r="H34" s="42"/>
      <c r="I34" s="31"/>
    </row>
    <row r="35" spans="1:9" x14ac:dyDescent="0.25">
      <c r="A35" s="31"/>
      <c r="B35" s="31"/>
      <c r="C35" s="31"/>
      <c r="D35" s="31"/>
      <c r="E35" s="31"/>
      <c r="F35" s="31"/>
      <c r="G35" s="31"/>
      <c r="H35" s="31"/>
      <c r="I35" s="31"/>
    </row>
  </sheetData>
  <sheetProtection password="BE99" sheet="1" objects="1" scenarios="1"/>
  <customSheetViews>
    <customSheetView guid="{AF0439AB-2080-4EC3-AE84-ADEDB5C22699}" showGridLines="0" showRowCol="0">
      <selection activeCell="A9" sqref="A9"/>
      <pageMargins left="0.7" right="0.7" top="0.75" bottom="0.75" header="0.3" footer="0.3"/>
      <printOptions horizontalCentered="1"/>
      <pageSetup paperSize="9" orientation="portrait" verticalDpi="0" r:id="rId1"/>
    </customSheetView>
    <customSheetView guid="{35CC0BD3-9DCC-41D6-94B0-1EA8311A4D16}" showGridLines="0" showRowCol="0">
      <selection activeCell="A9" sqref="A9"/>
      <pageMargins left="0.7" right="0.7" top="0.75" bottom="0.75" header="0.3" footer="0.3"/>
      <printOptions horizontalCentered="1"/>
      <pageSetup paperSize="9" orientation="portrait" verticalDpi="0" r:id="rId2"/>
    </customSheetView>
  </customSheetViews>
  <mergeCells count="29">
    <mergeCell ref="F30:H30"/>
    <mergeCell ref="F31:H31"/>
    <mergeCell ref="F32:H32"/>
    <mergeCell ref="F33:H33"/>
    <mergeCell ref="A1:E1"/>
    <mergeCell ref="A2:E2"/>
    <mergeCell ref="A3:E3"/>
    <mergeCell ref="A4:E4"/>
    <mergeCell ref="A5:E5"/>
    <mergeCell ref="F29:H29"/>
    <mergeCell ref="G1:H1"/>
    <mergeCell ref="G2:H2"/>
    <mergeCell ref="G3:H3"/>
    <mergeCell ref="G4:H4"/>
    <mergeCell ref="A26:H26"/>
    <mergeCell ref="D9:H9"/>
    <mergeCell ref="E10:H10"/>
    <mergeCell ref="E11:H11"/>
    <mergeCell ref="A13:H13"/>
    <mergeCell ref="A6:E6"/>
    <mergeCell ref="C14:H14"/>
    <mergeCell ref="A7:G7"/>
    <mergeCell ref="A27:H27"/>
    <mergeCell ref="A18:H18"/>
    <mergeCell ref="B19:H19"/>
    <mergeCell ref="B20:H20"/>
    <mergeCell ref="C15:H15"/>
    <mergeCell ref="C16:H16"/>
    <mergeCell ref="C17:H17"/>
  </mergeCells>
  <conditionalFormatting sqref="H22:H25">
    <cfRule type="cellIs" dxfId="0" priority="1" operator="equal">
      <formula>0</formula>
    </cfRule>
  </conditionalFormatting>
  <printOptions horizontalCentered="1"/>
  <pageMargins left="0.4" right="0.7" top="0.75" bottom="0.75" header="0.3" footer="0.3"/>
  <pageSetup paperSize="9" orientation="portrait" verticalDpi="0" r:id="rId3"/>
  <ignoredErrors>
    <ignoredError sqref="A2:H4 A26:H33 A25:G25 A12:H13 A10:C11 E10:H11 A6:H9 A5:G5" unlockedFormula="1"/>
    <ignoredError sqref="H25" formulaRange="1" unlockedFormula="1"/>
    <ignoredError sqref="A14:H24 D10:D11" numberStoredAsText="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I7"/>
  <sheetViews>
    <sheetView showGridLines="0" showRowColHeaders="0" workbookViewId="0">
      <selection activeCell="G2" sqref="G2"/>
    </sheetView>
  </sheetViews>
  <sheetFormatPr defaultColWidth="9.109375" defaultRowHeight="13.8" x14ac:dyDescent="0.25"/>
  <cols>
    <col min="1" max="1" width="9.109375" style="23"/>
    <col min="2" max="2" width="18.21875" style="23" customWidth="1"/>
    <col min="3" max="3" width="11.21875" style="23" customWidth="1"/>
    <col min="4" max="4" width="13.6640625" style="23" customWidth="1"/>
    <col min="5" max="5" width="7.77734375" style="23" customWidth="1"/>
    <col min="6" max="6" width="11" style="23" customWidth="1"/>
    <col min="7" max="16384" width="9.109375" style="23"/>
  </cols>
  <sheetData>
    <row r="1" spans="1:9" x14ac:dyDescent="0.25">
      <c r="A1" s="24"/>
      <c r="B1" s="24"/>
      <c r="C1" s="24"/>
      <c r="D1" s="24"/>
      <c r="E1" s="24"/>
      <c r="F1" s="24"/>
      <c r="G1" s="24"/>
      <c r="H1" s="24"/>
      <c r="I1" s="31"/>
    </row>
    <row r="2" spans="1:9" ht="33.75" customHeight="1" x14ac:dyDescent="0.25">
      <c r="A2" s="43" t="s">
        <v>72</v>
      </c>
      <c r="B2" s="44"/>
      <c r="C2" s="44"/>
      <c r="D2" s="44"/>
      <c r="E2" s="44"/>
      <c r="F2" s="44"/>
      <c r="G2" s="44"/>
      <c r="H2" s="44"/>
      <c r="I2" s="31"/>
    </row>
    <row r="3" spans="1:9" ht="63" customHeight="1" x14ac:dyDescent="0.25">
      <c r="A3" s="99" t="s">
        <v>2</v>
      </c>
      <c r="B3" s="99" t="s">
        <v>1</v>
      </c>
      <c r="C3" s="99" t="s">
        <v>67</v>
      </c>
      <c r="D3" s="99"/>
      <c r="E3" s="99" t="s">
        <v>68</v>
      </c>
      <c r="F3" s="99"/>
      <c r="G3" s="99" t="s">
        <v>69</v>
      </c>
      <c r="H3" s="99"/>
      <c r="I3" s="31"/>
    </row>
    <row r="4" spans="1:9" ht="60" x14ac:dyDescent="0.25">
      <c r="A4" s="99"/>
      <c r="B4" s="99"/>
      <c r="C4" s="45" t="s">
        <v>70</v>
      </c>
      <c r="D4" s="45" t="s">
        <v>71</v>
      </c>
      <c r="E4" s="45" t="s">
        <v>70</v>
      </c>
      <c r="F4" s="45" t="s">
        <v>71</v>
      </c>
      <c r="G4" s="45" t="s">
        <v>70</v>
      </c>
      <c r="H4" s="45" t="s">
        <v>71</v>
      </c>
      <c r="I4" s="31"/>
    </row>
    <row r="5" spans="1:9" ht="33.75" customHeight="1" x14ac:dyDescent="0.25">
      <c r="A5" s="46">
        <f>DATA!D5</f>
        <v>1536</v>
      </c>
      <c r="B5" s="47" t="str">
        <f>DATA!D4</f>
        <v xml:space="preserve">ZPH School, Peapully </v>
      </c>
      <c r="C5" s="46"/>
      <c r="D5" s="46"/>
      <c r="E5" s="46"/>
      <c r="F5" s="46"/>
      <c r="G5" s="46">
        <f>SUM(C5-E5)</f>
        <v>0</v>
      </c>
      <c r="H5" s="46">
        <f>D5-F5</f>
        <v>0</v>
      </c>
      <c r="I5" s="31"/>
    </row>
    <row r="6" spans="1:9" x14ac:dyDescent="0.25">
      <c r="A6" s="48"/>
      <c r="B6" s="24"/>
      <c r="C6" s="24"/>
      <c r="D6" s="24"/>
      <c r="E6" s="24"/>
      <c r="F6" s="24"/>
      <c r="G6" s="24"/>
      <c r="H6" s="24"/>
      <c r="I6" s="31"/>
    </row>
    <row r="7" spans="1:9" x14ac:dyDescent="0.25">
      <c r="A7" s="31"/>
      <c r="B7" s="31"/>
      <c r="C7" s="31"/>
      <c r="D7" s="31"/>
      <c r="E7" s="31"/>
      <c r="F7" s="31"/>
      <c r="G7" s="31"/>
      <c r="H7" s="31"/>
      <c r="I7" s="31"/>
    </row>
  </sheetData>
  <sheetProtection password="BE99" sheet="1" objects="1" scenarios="1" selectLockedCells="1"/>
  <customSheetViews>
    <customSheetView guid="{AF0439AB-2080-4EC3-AE84-ADEDB5C22699}" showGridLines="0">
      <selection activeCell="A6" sqref="A6"/>
      <pageMargins left="0.7" right="0.7" top="0.75" bottom="0.75" header="0.3" footer="0.3"/>
      <pageSetup paperSize="5" orientation="portrait" verticalDpi="0" r:id="rId1"/>
    </customSheetView>
    <customSheetView guid="{35CC0BD3-9DCC-41D6-94B0-1EA8311A4D16}" showGridLines="0">
      <selection activeCell="A6" sqref="A6"/>
      <pageMargins left="0.7" right="0.7" top="0.75" bottom="0.75" header="0.3" footer="0.3"/>
      <pageSetup paperSize="5" orientation="portrait" verticalDpi="0" r:id="rId2"/>
    </customSheetView>
  </customSheetViews>
  <mergeCells count="5">
    <mergeCell ref="A3:A4"/>
    <mergeCell ref="B3:B4"/>
    <mergeCell ref="C3:D3"/>
    <mergeCell ref="E3:F3"/>
    <mergeCell ref="G3:H3"/>
  </mergeCells>
  <printOptions horizontalCentered="1"/>
  <pageMargins left="0.7" right="0.7" top="0.75" bottom="0.75" header="0.3" footer="0.3"/>
  <pageSetup paperSize="5" orientation="portrait"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36"/>
  <sheetViews>
    <sheetView showGridLines="0" showRowColHeaders="0" workbookViewId="0">
      <selection activeCell="L7" sqref="L7"/>
    </sheetView>
  </sheetViews>
  <sheetFormatPr defaultColWidth="9.109375" defaultRowHeight="13.8" x14ac:dyDescent="0.25"/>
  <cols>
    <col min="1" max="1" width="4" style="10" customWidth="1"/>
    <col min="2" max="2" width="4.21875" style="10" customWidth="1"/>
    <col min="3" max="3" width="3" style="10" customWidth="1"/>
    <col min="4" max="4" width="2.33203125" style="10" customWidth="1"/>
    <col min="5" max="5" width="20.6640625" style="10" customWidth="1"/>
    <col min="6" max="6" width="20.109375" style="10" customWidth="1"/>
    <col min="7" max="7" width="34.88671875" style="10" customWidth="1"/>
    <col min="8" max="8" width="12.88671875" style="10" customWidth="1"/>
    <col min="9" max="16384" width="9.109375" style="10"/>
  </cols>
  <sheetData>
    <row r="1" spans="1:10" x14ac:dyDescent="0.25">
      <c r="A1" s="81" t="s">
        <v>11</v>
      </c>
      <c r="B1" s="81"/>
      <c r="C1" s="81"/>
      <c r="D1" s="81"/>
      <c r="E1" s="81"/>
      <c r="F1" s="24"/>
      <c r="G1" s="24" t="s">
        <v>13</v>
      </c>
      <c r="H1" s="31"/>
      <c r="I1" s="31"/>
      <c r="J1" s="31"/>
    </row>
    <row r="2" spans="1:10" x14ac:dyDescent="0.25">
      <c r="A2" s="81" t="str">
        <f>CONCATENATE(DATA!D14,",")</f>
        <v>Sri M.Venkateswarlu,</v>
      </c>
      <c r="B2" s="81"/>
      <c r="C2" s="81"/>
      <c r="D2" s="81"/>
      <c r="E2" s="81"/>
      <c r="F2" s="24"/>
      <c r="G2" s="24" t="str">
        <f>CONCATENATE(DATA!D24,",")</f>
        <v>Sri xxxxxxxxxxxxxxx,</v>
      </c>
      <c r="H2" s="31"/>
      <c r="I2" s="31"/>
      <c r="J2" s="31"/>
    </row>
    <row r="3" spans="1:10" x14ac:dyDescent="0.25">
      <c r="A3" s="81" t="s">
        <v>93</v>
      </c>
      <c r="B3" s="81"/>
      <c r="C3" s="81"/>
      <c r="D3" s="81"/>
      <c r="E3" s="81"/>
      <c r="F3" s="24"/>
      <c r="G3" s="29" t="s">
        <v>36</v>
      </c>
      <c r="H3" s="31"/>
      <c r="I3" s="31"/>
      <c r="J3" s="31"/>
    </row>
    <row r="4" spans="1:10" x14ac:dyDescent="0.25">
      <c r="A4" s="81" t="str">
        <f>CONCATENATE("Centre No: ",DATA!D5,",")</f>
        <v>Centre No: 1536,</v>
      </c>
      <c r="B4" s="81"/>
      <c r="C4" s="81"/>
      <c r="D4" s="81"/>
      <c r="E4" s="81"/>
      <c r="F4" s="24"/>
      <c r="G4" s="29" t="s">
        <v>37</v>
      </c>
      <c r="H4" s="31"/>
      <c r="I4" s="49" t="s">
        <v>110</v>
      </c>
      <c r="J4" s="42"/>
    </row>
    <row r="5" spans="1:10" ht="18.75" customHeight="1" x14ac:dyDescent="0.25">
      <c r="A5" s="86" t="str">
        <f>CONCATENATE(DATA!D4,".")</f>
        <v>ZPH School, Peapully .</v>
      </c>
      <c r="B5" s="86"/>
      <c r="C5" s="86"/>
      <c r="D5" s="86"/>
      <c r="E5" s="86"/>
      <c r="F5" s="24"/>
      <c r="G5" s="24" t="s">
        <v>109</v>
      </c>
      <c r="H5" s="31"/>
      <c r="I5" s="31"/>
      <c r="J5" s="31"/>
    </row>
    <row r="6" spans="1:10" ht="21.75" customHeight="1" x14ac:dyDescent="0.25">
      <c r="A6" s="86" t="str">
        <f>CONCATENATE(DATA!D7," ",DATA!C7)</f>
        <v>Kurnool District</v>
      </c>
      <c r="B6" s="86"/>
      <c r="C6" s="86"/>
      <c r="D6" s="86"/>
      <c r="E6" s="86"/>
      <c r="F6" s="24"/>
      <c r="G6" s="24"/>
      <c r="H6" s="31"/>
      <c r="I6" s="31"/>
      <c r="J6" s="31"/>
    </row>
    <row r="7" spans="1:10" ht="25.5" customHeight="1" x14ac:dyDescent="0.25">
      <c r="A7" s="89" t="str">
        <f>DATA!D10</f>
        <v>01/S.S.C. Exams/ April 2023</v>
      </c>
      <c r="B7" s="89"/>
      <c r="C7" s="89"/>
      <c r="D7" s="89"/>
      <c r="E7" s="89"/>
      <c r="F7" s="89"/>
      <c r="G7" s="62">
        <f>H7</f>
        <v>45017</v>
      </c>
      <c r="H7" s="20">
        <v>45017</v>
      </c>
      <c r="I7" s="31"/>
      <c r="J7" s="31"/>
    </row>
    <row r="8" spans="1:10" x14ac:dyDescent="0.25">
      <c r="A8" s="24"/>
      <c r="B8" s="24" t="s">
        <v>15</v>
      </c>
      <c r="C8" s="24"/>
      <c r="D8" s="24"/>
      <c r="E8" s="24"/>
      <c r="F8" s="24"/>
      <c r="G8" s="24"/>
      <c r="H8" s="31"/>
      <c r="I8" s="31"/>
      <c r="J8" s="31"/>
    </row>
    <row r="9" spans="1:10" ht="61.5" customHeight="1" x14ac:dyDescent="0.25">
      <c r="A9" s="24"/>
      <c r="B9" s="24"/>
      <c r="C9" s="25" t="s">
        <v>16</v>
      </c>
      <c r="D9" s="87" t="str">
        <f>CONCATENATE( DATA!D4," with Centre No: ",DATA!D5,", ",DATA!D6," Mandal, ",DATA!D7," District - ",DATA!D3," - Conduct of Examinations - Non-Confidential Post Examination Material-  Dispatched - Request - Regarding. ")</f>
        <v xml:space="preserve">ZPH School, Peapully  with Centre No: 1536, Peapully Mandal, Kurnool District - SSC Public Examinations, April -2023 - Conduct of Examinations - Non-Confidential Post Examination Material-  Dispatched - Request - Regarding. </v>
      </c>
      <c r="E9" s="87"/>
      <c r="F9" s="87"/>
      <c r="G9" s="87"/>
      <c r="H9" s="31"/>
      <c r="I9" s="31"/>
      <c r="J9" s="31"/>
    </row>
    <row r="10" spans="1:10" ht="30.75" customHeight="1" x14ac:dyDescent="0.25">
      <c r="A10" s="24"/>
      <c r="B10" s="24"/>
      <c r="C10" s="25" t="s">
        <v>21</v>
      </c>
      <c r="D10" s="26" t="s">
        <v>22</v>
      </c>
      <c r="E10" s="87" t="str">
        <f>CONCATENATE(DATA!D8," of the Director of the Govt. Examinations, Andhra Pradesh, Hyderabad. ")</f>
        <v xml:space="preserve">DGE,TS, LR NO:12/B-1/2014, Dated 02/03/2023 of the Director of the Govt. Examinations, Andhra Pradesh, Hyderabad. </v>
      </c>
      <c r="F10" s="87"/>
      <c r="G10" s="87"/>
      <c r="H10" s="31"/>
      <c r="I10" s="31"/>
      <c r="J10" s="31"/>
    </row>
    <row r="11" spans="1:10" ht="32.25" customHeight="1" x14ac:dyDescent="0.25">
      <c r="A11" s="24"/>
      <c r="B11" s="24"/>
      <c r="C11" s="24"/>
      <c r="D11" s="26" t="s">
        <v>23</v>
      </c>
      <c r="E11" s="87" t="str">
        <f>CONCATENATE( DATA!D9," of the District Educational Officer,", DATA!D7)</f>
        <v xml:space="preserve"> of the District Educational Officer,Kurnool</v>
      </c>
      <c r="F11" s="87"/>
      <c r="G11" s="87"/>
      <c r="H11" s="31"/>
      <c r="I11" s="31"/>
      <c r="J11" s="31"/>
    </row>
    <row r="12" spans="1:10" x14ac:dyDescent="0.25">
      <c r="A12" s="24"/>
      <c r="B12" s="24"/>
      <c r="C12" s="24"/>
      <c r="D12" s="24"/>
      <c r="E12" s="24"/>
      <c r="F12" s="24"/>
      <c r="G12" s="24"/>
      <c r="H12" s="31"/>
      <c r="I12" s="31"/>
      <c r="J12" s="31"/>
    </row>
    <row r="13" spans="1:10" ht="62.25" customHeight="1" x14ac:dyDescent="0.25">
      <c r="A13" s="86" t="str">
        <f>CONCATENATE("              In the References 1st Cited above , I dispatched All the Post Examination Material shown below for  The ",DATA!D3," conducted ",DATA!D11," at Centre No:",DATA!D5,", ",DATA!D4,", ", DATA!D6," Mandal, ",DATA!D7, " District.")</f>
        <v xml:space="preserve">              In the References 1st Cited above , I dispatched All the Post Examination Material shown below for  The SSC Public Examinations, April -2023 conducted From 03-04-2023 to 18-04-2023 at Centre No:1536, ZPH School, Peapully , Peapully Mandal, Kurnool District.</v>
      </c>
      <c r="B13" s="86"/>
      <c r="C13" s="86"/>
      <c r="D13" s="86"/>
      <c r="E13" s="86"/>
      <c r="F13" s="86"/>
      <c r="G13" s="86"/>
      <c r="H13" s="31"/>
      <c r="I13" s="31"/>
      <c r="J13" s="31"/>
    </row>
    <row r="14" spans="1:10" ht="15" customHeight="1" x14ac:dyDescent="0.25">
      <c r="A14" s="37"/>
      <c r="B14" s="50" t="s">
        <v>22</v>
      </c>
      <c r="C14" s="100" t="s">
        <v>47</v>
      </c>
      <c r="D14" s="100"/>
      <c r="E14" s="100"/>
      <c r="F14" s="100"/>
      <c r="G14" s="100"/>
      <c r="H14" s="31"/>
      <c r="I14" s="31"/>
      <c r="J14" s="31"/>
    </row>
    <row r="15" spans="1:10" ht="15" customHeight="1" x14ac:dyDescent="0.25">
      <c r="A15" s="37"/>
      <c r="B15" s="50" t="s">
        <v>23</v>
      </c>
      <c r="C15" s="100" t="str">
        <f>CONCATENATE("Corrected Copy of Nominal Rolls (Center wise, School (",I15," Schools) Wise )")</f>
        <v>Corrected Copy of Nominal Rolls (Center wise, School (13 Schools) Wise )</v>
      </c>
      <c r="D15" s="100"/>
      <c r="E15" s="100"/>
      <c r="F15" s="100"/>
      <c r="G15" s="100"/>
      <c r="H15" s="24" t="s">
        <v>55</v>
      </c>
      <c r="I15" s="51">
        <v>13</v>
      </c>
      <c r="J15" s="31"/>
    </row>
    <row r="16" spans="1:10" ht="15" customHeight="1" x14ac:dyDescent="0.25">
      <c r="A16" s="37"/>
      <c r="B16" s="50" t="s">
        <v>38</v>
      </c>
      <c r="C16" s="100" t="s">
        <v>48</v>
      </c>
      <c r="D16" s="100"/>
      <c r="E16" s="100"/>
      <c r="F16" s="100"/>
      <c r="G16" s="100"/>
      <c r="H16" s="31"/>
      <c r="I16" s="31"/>
      <c r="J16" s="31"/>
    </row>
    <row r="17" spans="1:10" ht="26.25" customHeight="1" x14ac:dyDescent="0.25">
      <c r="A17" s="37"/>
      <c r="B17" s="50" t="s">
        <v>39</v>
      </c>
      <c r="C17" s="100" t="s">
        <v>49</v>
      </c>
      <c r="D17" s="100"/>
      <c r="E17" s="100"/>
      <c r="F17" s="100"/>
      <c r="G17" s="100"/>
      <c r="H17" s="31"/>
      <c r="I17" s="31"/>
      <c r="J17" s="31"/>
    </row>
    <row r="18" spans="1:10" ht="15" customHeight="1" x14ac:dyDescent="0.25">
      <c r="A18" s="37"/>
      <c r="B18" s="50" t="s">
        <v>40</v>
      </c>
      <c r="C18" s="100" t="str">
        <f>CONCATENATE("Statement of Blank OMR Sheets used (Proforma- V) (",I18," Days)")</f>
        <v>Statement of Blank OMR Sheets used (Proforma- V) (11 Days)</v>
      </c>
      <c r="D18" s="100"/>
      <c r="E18" s="100"/>
      <c r="F18" s="100"/>
      <c r="G18" s="100"/>
      <c r="H18" s="24" t="s">
        <v>56</v>
      </c>
      <c r="I18" s="51">
        <v>11</v>
      </c>
      <c r="J18" s="31"/>
    </row>
    <row r="19" spans="1:10" ht="15" customHeight="1" x14ac:dyDescent="0.25">
      <c r="A19" s="37"/>
      <c r="B19" s="50" t="s">
        <v>41</v>
      </c>
      <c r="C19" s="100" t="s">
        <v>50</v>
      </c>
      <c r="D19" s="100"/>
      <c r="E19" s="100"/>
      <c r="F19" s="100"/>
      <c r="G19" s="100"/>
      <c r="H19" s="31"/>
      <c r="I19" s="31"/>
      <c r="J19" s="31"/>
    </row>
    <row r="20" spans="1:10" ht="15" customHeight="1" x14ac:dyDescent="0.25">
      <c r="A20" s="37"/>
      <c r="B20" s="50" t="s">
        <v>42</v>
      </c>
      <c r="C20" s="100" t="s">
        <v>51</v>
      </c>
      <c r="D20" s="100"/>
      <c r="E20" s="100"/>
      <c r="F20" s="100"/>
      <c r="G20" s="100"/>
      <c r="H20" s="31"/>
      <c r="I20" s="31"/>
      <c r="J20" s="31"/>
    </row>
    <row r="21" spans="1:10" ht="15" customHeight="1" x14ac:dyDescent="0.25">
      <c r="A21" s="37"/>
      <c r="B21" s="50" t="s">
        <v>43</v>
      </c>
      <c r="C21" s="100" t="s">
        <v>52</v>
      </c>
      <c r="D21" s="100"/>
      <c r="E21" s="100"/>
      <c r="F21" s="100"/>
      <c r="G21" s="100"/>
      <c r="H21" s="31"/>
      <c r="I21" s="31"/>
      <c r="J21" s="31"/>
    </row>
    <row r="22" spans="1:10" ht="15" customHeight="1" x14ac:dyDescent="0.25">
      <c r="A22" s="37"/>
      <c r="B22" s="50" t="s">
        <v>44</v>
      </c>
      <c r="C22" s="100" t="s">
        <v>53</v>
      </c>
      <c r="D22" s="100"/>
      <c r="E22" s="100"/>
      <c r="F22" s="100"/>
      <c r="G22" s="100"/>
      <c r="H22" s="31"/>
      <c r="I22" s="31"/>
      <c r="J22" s="31"/>
    </row>
    <row r="23" spans="1:10" ht="15" customHeight="1" x14ac:dyDescent="0.25">
      <c r="A23" s="37"/>
      <c r="B23" s="50" t="s">
        <v>45</v>
      </c>
      <c r="C23" s="100" t="str">
        <f>CONCATENATE("D-Forms for  ",I18," Days.")</f>
        <v>D-Forms for  11 Days.</v>
      </c>
      <c r="D23" s="100"/>
      <c r="E23" s="100"/>
      <c r="F23" s="100"/>
      <c r="G23" s="100"/>
      <c r="H23" s="31"/>
      <c r="I23" s="31"/>
      <c r="J23" s="31"/>
    </row>
    <row r="24" spans="1:10" ht="15" customHeight="1" x14ac:dyDescent="0.25">
      <c r="A24" s="37"/>
      <c r="B24" s="50" t="s">
        <v>46</v>
      </c>
      <c r="C24" s="100" t="s">
        <v>54</v>
      </c>
      <c r="D24" s="100"/>
      <c r="E24" s="100"/>
      <c r="F24" s="100"/>
      <c r="G24" s="100"/>
      <c r="H24" s="31"/>
      <c r="I24" s="31"/>
      <c r="J24" s="31"/>
    </row>
    <row r="25" spans="1:10" ht="19.5" customHeight="1" x14ac:dyDescent="0.25">
      <c r="A25" s="93" t="s">
        <v>27</v>
      </c>
      <c r="B25" s="93"/>
      <c r="C25" s="93"/>
      <c r="D25" s="93"/>
      <c r="E25" s="93"/>
      <c r="F25" s="93"/>
      <c r="G25" s="93"/>
      <c r="H25" s="31"/>
      <c r="I25" s="31"/>
      <c r="J25" s="31"/>
    </row>
    <row r="26" spans="1:10" x14ac:dyDescent="0.25">
      <c r="A26" s="85" t="s">
        <v>24</v>
      </c>
      <c r="B26" s="85"/>
      <c r="C26" s="85"/>
      <c r="D26" s="85"/>
      <c r="E26" s="85"/>
      <c r="F26" s="85"/>
      <c r="G26" s="85"/>
      <c r="H26" s="31"/>
      <c r="I26" s="31"/>
      <c r="J26" s="31"/>
    </row>
    <row r="27" spans="1:10" ht="10.5" customHeight="1" x14ac:dyDescent="0.25">
      <c r="A27" s="24"/>
      <c r="B27" s="24"/>
      <c r="C27" s="24"/>
      <c r="D27" s="24"/>
      <c r="E27" s="24"/>
      <c r="F27" s="24"/>
      <c r="G27" s="24"/>
      <c r="H27" s="31"/>
      <c r="I27" s="31"/>
      <c r="J27" s="31"/>
    </row>
    <row r="28" spans="1:10" x14ac:dyDescent="0.25">
      <c r="A28" s="24"/>
      <c r="B28" s="24"/>
      <c r="C28" s="24"/>
      <c r="D28" s="24"/>
      <c r="E28" s="24"/>
      <c r="F28" s="24"/>
      <c r="G28" s="27" t="s">
        <v>25</v>
      </c>
      <c r="H28" s="31"/>
      <c r="I28" s="31"/>
      <c r="J28" s="31"/>
    </row>
    <row r="29" spans="1:10" ht="21.75" customHeight="1" x14ac:dyDescent="0.25">
      <c r="A29" s="24"/>
      <c r="B29" s="24"/>
      <c r="C29" s="24"/>
      <c r="D29" s="24"/>
      <c r="E29" s="24"/>
      <c r="F29" s="24"/>
      <c r="G29" s="27"/>
      <c r="H29" s="31"/>
      <c r="I29" s="31"/>
      <c r="J29" s="31"/>
    </row>
    <row r="30" spans="1:10" x14ac:dyDescent="0.25">
      <c r="A30" s="24"/>
      <c r="B30" s="24"/>
      <c r="C30" s="24"/>
      <c r="D30" s="24"/>
      <c r="E30" s="24"/>
      <c r="F30" s="24"/>
      <c r="G30" s="28" t="s">
        <v>93</v>
      </c>
      <c r="H30" s="31"/>
      <c r="I30" s="31"/>
      <c r="J30" s="31"/>
    </row>
    <row r="31" spans="1:10" x14ac:dyDescent="0.25">
      <c r="A31" s="24"/>
      <c r="B31" s="24"/>
      <c r="C31" s="24"/>
      <c r="D31" s="24"/>
      <c r="E31" s="24"/>
      <c r="F31" s="24"/>
      <c r="G31" s="28" t="str">
        <f>A4</f>
        <v>Centre No: 1536,</v>
      </c>
      <c r="H31" s="31"/>
      <c r="I31" s="31"/>
      <c r="J31" s="31"/>
    </row>
    <row r="32" spans="1:10" ht="30" customHeight="1" x14ac:dyDescent="0.25">
      <c r="A32" s="24"/>
      <c r="B32" s="24"/>
      <c r="C32" s="24"/>
      <c r="D32" s="24"/>
      <c r="E32" s="24"/>
      <c r="F32" s="24"/>
      <c r="G32" s="28" t="str">
        <f>A5</f>
        <v>ZPH School, Peapully .</v>
      </c>
      <c r="H32" s="31"/>
      <c r="I32" s="31"/>
      <c r="J32" s="31"/>
    </row>
    <row r="33" spans="1:10" x14ac:dyDescent="0.25">
      <c r="A33" s="52"/>
      <c r="B33" s="31"/>
      <c r="C33" s="31"/>
      <c r="D33" s="31"/>
      <c r="E33" s="31"/>
      <c r="F33" s="31"/>
      <c r="G33" s="42"/>
      <c r="H33" s="31"/>
      <c r="I33" s="31"/>
      <c r="J33" s="31"/>
    </row>
    <row r="34" spans="1:10" x14ac:dyDescent="0.25">
      <c r="A34" s="52"/>
      <c r="B34" s="31"/>
      <c r="C34" s="31"/>
      <c r="D34" s="31"/>
      <c r="E34" s="31"/>
      <c r="F34" s="31"/>
      <c r="G34" s="31"/>
      <c r="H34" s="31"/>
      <c r="I34" s="31"/>
      <c r="J34" s="31"/>
    </row>
    <row r="35" spans="1:10" x14ac:dyDescent="0.25">
      <c r="A35" s="31"/>
      <c r="B35" s="31"/>
      <c r="C35" s="31"/>
      <c r="D35" s="31"/>
      <c r="E35" s="31"/>
      <c r="F35" s="31"/>
      <c r="G35" s="31"/>
      <c r="H35" s="31"/>
      <c r="I35" s="31"/>
      <c r="J35" s="31"/>
    </row>
    <row r="36" spans="1:10" x14ac:dyDescent="0.25">
      <c r="A36" s="31"/>
      <c r="B36" s="31"/>
      <c r="C36" s="31"/>
      <c r="D36" s="31"/>
      <c r="E36" s="31"/>
      <c r="F36" s="31"/>
      <c r="G36" s="31"/>
      <c r="H36" s="31"/>
      <c r="I36" s="31"/>
      <c r="J36" s="31"/>
    </row>
  </sheetData>
  <sheetProtection password="BE99" sheet="1" objects="1" scenarios="1"/>
  <customSheetViews>
    <customSheetView guid="{AF0439AB-2080-4EC3-AE84-ADEDB5C22699}" showPageBreaks="1" showGridLines="0" printArea="1">
      <selection activeCell="A9" sqref="A9"/>
      <pageMargins left="0.5" right="0.5" top="0.75" bottom="0.75" header="0.3" footer="0.3"/>
      <printOptions horizontalCentered="1"/>
      <pageSetup paperSize="9" orientation="portrait" r:id="rId1"/>
    </customSheetView>
    <customSheetView guid="{35CC0BD3-9DCC-41D6-94B0-1EA8311A4D16}" showGridLines="0">
      <selection activeCell="A9" sqref="A9"/>
      <pageMargins left="0.5" right="0.5" top="0.75" bottom="0.75" header="0.3" footer="0.3"/>
      <printOptions horizontalCentered="1"/>
      <pageSetup paperSize="9" orientation="portrait" r:id="rId2"/>
    </customSheetView>
  </customSheetViews>
  <mergeCells count="24">
    <mergeCell ref="A26:G26"/>
    <mergeCell ref="A5:E5"/>
    <mergeCell ref="A6:E6"/>
    <mergeCell ref="C14:G14"/>
    <mergeCell ref="C15:G15"/>
    <mergeCell ref="C16:G16"/>
    <mergeCell ref="D9:G9"/>
    <mergeCell ref="E10:G10"/>
    <mergeCell ref="E11:G11"/>
    <mergeCell ref="A13:G13"/>
    <mergeCell ref="C24:G24"/>
    <mergeCell ref="A25:G25"/>
    <mergeCell ref="C22:G22"/>
    <mergeCell ref="C23:G23"/>
    <mergeCell ref="C17:G17"/>
    <mergeCell ref="C18:G18"/>
    <mergeCell ref="C20:G20"/>
    <mergeCell ref="C21:G21"/>
    <mergeCell ref="A1:E1"/>
    <mergeCell ref="A2:E2"/>
    <mergeCell ref="A3:E3"/>
    <mergeCell ref="A4:E4"/>
    <mergeCell ref="C19:G19"/>
    <mergeCell ref="A7:F7"/>
  </mergeCells>
  <printOptions horizontalCentered="1"/>
  <pageMargins left="0.4" right="0.5" top="0.75" bottom="0.75" header="0.3" footer="0.3"/>
  <pageSetup paperSize="9" orientation="portrait" r:id="rId3"/>
  <ignoredErrors>
    <ignoredError sqref="A2:G7 D9:G11 A13:G13 A14:A24 C14:G24 G31:G32" unlockedFormula="1"/>
    <ignoredError sqref="B14:B24" numberStoredAsText="1" unlocked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4"/>
  <sheetViews>
    <sheetView showGridLines="0" showRowColHeaders="0" workbookViewId="0">
      <selection activeCell="C10" sqref="C10"/>
    </sheetView>
  </sheetViews>
  <sheetFormatPr defaultColWidth="9.109375" defaultRowHeight="13.8" x14ac:dyDescent="0.25"/>
  <cols>
    <col min="1" max="1" width="4" style="10" customWidth="1"/>
    <col min="2" max="2" width="3.33203125" style="10" customWidth="1"/>
    <col min="3" max="3" width="3" style="10" customWidth="1"/>
    <col min="4" max="4" width="3.33203125" style="10" customWidth="1"/>
    <col min="5" max="5" width="19.77734375" style="10" customWidth="1"/>
    <col min="6" max="6" width="20.109375" style="10" customWidth="1"/>
    <col min="7" max="7" width="38"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33</v>
      </c>
    </row>
    <row r="3" spans="1:10" x14ac:dyDescent="0.25">
      <c r="A3" s="81" t="str">
        <f>CONCATENATE(DATA!D15,",")</f>
        <v>Head Master,</v>
      </c>
      <c r="B3" s="81"/>
      <c r="C3" s="81"/>
      <c r="D3" s="81"/>
      <c r="E3" s="81"/>
      <c r="F3" s="24"/>
      <c r="G3" s="82" t="str">
        <f>A4</f>
        <v>ZPH School, Peapully .</v>
      </c>
    </row>
    <row r="4" spans="1:10" ht="13.5" customHeight="1" x14ac:dyDescent="0.25">
      <c r="A4" s="83" t="str">
        <f>CONCATENATE(DATA!D4,".")</f>
        <v>ZPH School, Peapully .</v>
      </c>
      <c r="B4" s="83"/>
      <c r="C4" s="83"/>
      <c r="D4" s="83"/>
      <c r="E4" s="83"/>
      <c r="F4" s="24"/>
      <c r="G4" s="82"/>
      <c r="J4" s="11"/>
    </row>
    <row r="5" spans="1:10" ht="15" customHeight="1" x14ac:dyDescent="0.25">
      <c r="A5" s="24"/>
      <c r="B5" s="24"/>
      <c r="C5" s="24"/>
      <c r="D5" s="24"/>
      <c r="E5" s="24"/>
      <c r="F5" s="24"/>
      <c r="G5" s="24"/>
    </row>
    <row r="6" spans="1:10" x14ac:dyDescent="0.25">
      <c r="A6" s="24"/>
      <c r="B6" s="24" t="s">
        <v>15</v>
      </c>
      <c r="C6" s="24"/>
      <c r="D6" s="24"/>
      <c r="E6" s="24"/>
      <c r="F6" s="24"/>
      <c r="G6" s="24"/>
    </row>
    <row r="7" spans="1:10" ht="55.5" customHeight="1" x14ac:dyDescent="0.25">
      <c r="A7" s="24"/>
      <c r="B7" s="24"/>
      <c r="C7" s="25" t="s">
        <v>16</v>
      </c>
      <c r="D7" s="87" t="str">
        <f>CONCATENATE(DATA!D14,", ",DATA!D15,", ",DATA!D16,"- ",DATA!D3,"- Conduct of Examinations – Appointed as Chief Superintendent at ", DATA!D4," with Centre No: ",DATA!D5," - Relieving - Request - Regarding. ")</f>
        <v xml:space="preserve">Sri M.Venkateswarlu, Head Master, ZPH School, Jonnagiri- SSC Public Examinations, April -2023- Conduct of Examinations – Appointed as Chief Superintendent at ZPH School, Peapully  with Centre No: 1536 - Relieving - Request - Regarding. </v>
      </c>
      <c r="E7" s="87"/>
      <c r="F7" s="87"/>
      <c r="G7" s="87"/>
    </row>
    <row r="8" spans="1:10" ht="30.75" customHeight="1" x14ac:dyDescent="0.25">
      <c r="A8" s="24"/>
      <c r="B8" s="24"/>
      <c r="C8" s="25" t="s">
        <v>21</v>
      </c>
      <c r="D8" s="26" t="s">
        <v>22</v>
      </c>
      <c r="E8" s="87" t="str">
        <f>CONCATENATE(DATA!D8," of the Director of the Govt. Examinations, Andhra Pradesh, Hyderabad. ")</f>
        <v xml:space="preserve">DGE,TS, LR NO:12/B-1/2014, Dated 02/03/2023 of the Director of the Govt. Examinations, Andhra Pradesh, Hyderabad. </v>
      </c>
      <c r="F8" s="87"/>
      <c r="G8" s="87"/>
    </row>
    <row r="9" spans="1:10" ht="32.25" customHeight="1" x14ac:dyDescent="0.25">
      <c r="A9" s="24"/>
      <c r="B9" s="24"/>
      <c r="C9" s="24"/>
      <c r="D9" s="26" t="s">
        <v>23</v>
      </c>
      <c r="E9" s="87" t="str">
        <f>CONCATENATE( DATA!D9," of the District Educational Officer,", DATA!D7)</f>
        <v xml:space="preserve"> of the District Educational Officer,Kurnool</v>
      </c>
      <c r="F9" s="87"/>
      <c r="G9" s="87"/>
    </row>
    <row r="10" spans="1:10" x14ac:dyDescent="0.25">
      <c r="A10" s="24"/>
      <c r="B10" s="24"/>
      <c r="C10" s="24"/>
      <c r="D10" s="24"/>
      <c r="E10" s="24"/>
      <c r="F10" s="24"/>
      <c r="G10" s="24"/>
    </row>
    <row r="11" spans="1:10" ht="51" customHeight="1" x14ac:dyDescent="0.25">
      <c r="A11" s="86" t="str">
        <f>CONCATENATE("                 In the References 1st &amp; 2nd Cited above , The ",DATA!D3," will be conducted ",DATA!D11,".The timings of the Examinations are ",DATA!D12,". ")</f>
        <v xml:space="preserve">                 In the References 1st &amp; 2nd Cited above , The SSC Public Examinations, April -2023 will be conducted From 03-04-2023 to 18-04-2023.The timings of the Examinations are from 09.30 AM to 12.15 Noon. </v>
      </c>
      <c r="B11" s="86"/>
      <c r="C11" s="86"/>
      <c r="D11" s="86"/>
      <c r="E11" s="86"/>
      <c r="F11" s="86"/>
      <c r="G11" s="86"/>
    </row>
    <row r="12" spans="1:10" ht="60.75" customHeight="1" x14ac:dyDescent="0.25">
      <c r="A12" s="86" t="str">
        <f>CONCATENATE("                 In the References 2nd  Cited above, I ( ",DATA!D14," ) Appointed as Chief Superintendent at ",DATA!D4," with Centre No: ",DATA!D5,"  and Deposit the confidential material at PS ", DATA!D20," the dates are ",DATA!E20,".")</f>
        <v xml:space="preserve">                 In the References 2nd  Cited above, I ( Sri M.Venkateswarlu ) Appointed as Chief Superintendent at ZPH School, Peapully  with Centre No: 1536  and Deposit the confidential material at PS Jonnagiri the dates are .</v>
      </c>
      <c r="B12" s="86"/>
      <c r="C12" s="86"/>
      <c r="D12" s="86"/>
      <c r="E12" s="86"/>
      <c r="F12" s="86"/>
      <c r="G12" s="86"/>
    </row>
    <row r="13" spans="1:10" ht="54.75" customHeight="1" x14ac:dyDescent="0.25">
      <c r="A13" s="86" t="str">
        <f>CONCATENATE("                  In this connection I request you, to relieve my duties as ",DATA!D15," to go ahead  with all the preliminary arrangements for smooth conduct of examinations  as Chief Superintendent at the examination center No: ",DATA!D5,", ",DATA!D4,".")</f>
        <v xml:space="preserve">                  In this connection I request you, to relieve my duties as Head Master to go ahead  with all the preliminary arrangements for smooth conduct of examinations  as Chief Superintendent at the examination center No: 1536, ZPH School, Peapully .</v>
      </c>
      <c r="B13" s="86"/>
      <c r="C13" s="86"/>
      <c r="D13" s="86"/>
      <c r="E13" s="86"/>
      <c r="F13" s="86"/>
      <c r="G13" s="86"/>
    </row>
    <row r="14" spans="1:10" ht="21" customHeight="1" x14ac:dyDescent="0.25">
      <c r="A14" s="84" t="s">
        <v>27</v>
      </c>
      <c r="B14" s="84"/>
      <c r="C14" s="84"/>
      <c r="D14" s="84"/>
      <c r="E14" s="84"/>
      <c r="F14" s="84"/>
      <c r="G14" s="84"/>
    </row>
    <row r="15" spans="1:10" ht="18" customHeight="1" x14ac:dyDescent="0.25">
      <c r="A15" s="85" t="s">
        <v>24</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tr">
        <f>A3</f>
        <v>Head Master,</v>
      </c>
    </row>
    <row r="20" spans="1:7" ht="30" customHeight="1" x14ac:dyDescent="0.25">
      <c r="A20" s="24"/>
      <c r="B20" s="24"/>
      <c r="C20" s="24"/>
      <c r="D20" s="24"/>
      <c r="E20" s="24"/>
      <c r="F20" s="24"/>
      <c r="G20" s="28" t="str">
        <f>A4</f>
        <v>ZPH School, Peapully .</v>
      </c>
    </row>
    <row r="21" spans="1:7" x14ac:dyDescent="0.25">
      <c r="A21" s="24" t="s">
        <v>26</v>
      </c>
      <c r="B21" s="24"/>
      <c r="C21" s="24"/>
      <c r="D21" s="24"/>
      <c r="E21" s="24"/>
      <c r="F21" s="24"/>
      <c r="G21" s="27"/>
    </row>
    <row r="22" spans="1:7" x14ac:dyDescent="0.25">
      <c r="A22" s="24" t="s">
        <v>59</v>
      </c>
      <c r="B22" s="24"/>
      <c r="C22" s="24"/>
      <c r="D22" s="24"/>
      <c r="E22" s="24"/>
      <c r="F22" s="24"/>
      <c r="G22" s="24"/>
    </row>
    <row r="23" spans="1:7" x14ac:dyDescent="0.25">
      <c r="A23" s="9"/>
      <c r="B23" s="9"/>
      <c r="C23" s="9"/>
      <c r="D23" s="9"/>
      <c r="E23" s="9"/>
      <c r="F23" s="9"/>
      <c r="G23" s="9"/>
    </row>
    <row r="24" spans="1:7" x14ac:dyDescent="0.25">
      <c r="A24" s="9"/>
      <c r="B24" s="9"/>
      <c r="C24" s="9"/>
      <c r="D24" s="9"/>
      <c r="E24" s="9"/>
      <c r="F24" s="9"/>
      <c r="G24" s="9"/>
    </row>
  </sheetData>
  <sheetProtection password="BE99" sheet="1" objects="1" scenarios="1" selectLockedCells="1"/>
  <customSheetViews>
    <customSheetView guid="{AF0439AB-2080-4EC3-AE84-ADEDB5C22699}" showGridLines="0" showRowCol="0">
      <selection activeCell="A10" sqref="A10"/>
      <pageMargins left="0.5" right="0.5" top="0.75" bottom="0.75" header="0.3" footer="0.3"/>
      <printOptions horizontalCentered="1"/>
      <pageSetup paperSize="9" orientation="portrait" r:id="rId1"/>
    </customSheetView>
    <customSheetView guid="{35CC0BD3-9DCC-41D6-94B0-1EA8311A4D16}" showGridLines="0" showRowCol="0">
      <selection activeCell="A9" sqref="A9"/>
      <pageMargins left="0.5" right="0.5" top="0.75" bottom="0.75" header="0.3" footer="0.3"/>
      <printOptions horizontalCentered="1"/>
      <pageSetup paperSize="9" orientation="portrait" r:id="rId2"/>
    </customSheetView>
  </customSheetViews>
  <mergeCells count="13">
    <mergeCell ref="A14:G14"/>
    <mergeCell ref="A15:G15"/>
    <mergeCell ref="A13:G13"/>
    <mergeCell ref="D7:G7"/>
    <mergeCell ref="E8:G8"/>
    <mergeCell ref="E9:G9"/>
    <mergeCell ref="A11:G11"/>
    <mergeCell ref="A12:G12"/>
    <mergeCell ref="A1:E1"/>
    <mergeCell ref="A2:E2"/>
    <mergeCell ref="G3:G4"/>
    <mergeCell ref="A3:E3"/>
    <mergeCell ref="A4:E4"/>
  </mergeCells>
  <printOptions horizontalCentered="1"/>
  <pageMargins left="0.39370078740157483" right="0.39370078740157483" top="0.78740157480314965" bottom="0.39370078740157483" header="0.39370078740157483" footer="0.3937007874015748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35"/>
  <sheetViews>
    <sheetView showGridLines="0" showRowColHeaders="0" workbookViewId="0">
      <selection activeCell="H9" sqref="H9"/>
    </sheetView>
  </sheetViews>
  <sheetFormatPr defaultColWidth="9.109375" defaultRowHeight="13.8" x14ac:dyDescent="0.25"/>
  <cols>
    <col min="1" max="1" width="4" style="10" customWidth="1"/>
    <col min="2" max="2" width="3.33203125" style="10" customWidth="1"/>
    <col min="3" max="3" width="3" style="10" customWidth="1"/>
    <col min="4" max="4" width="3.33203125" style="10" customWidth="1"/>
    <col min="5" max="5" width="17.109375" style="10" customWidth="1"/>
    <col min="6" max="6" width="20.109375" style="10" customWidth="1"/>
    <col min="7" max="7" width="36.33203125"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85</v>
      </c>
    </row>
    <row r="3" spans="1:10" x14ac:dyDescent="0.25">
      <c r="A3" s="81" t="s">
        <v>93</v>
      </c>
      <c r="B3" s="81"/>
      <c r="C3" s="81"/>
      <c r="D3" s="81"/>
      <c r="E3" s="81"/>
      <c r="F3" s="24"/>
      <c r="G3" s="29" t="s">
        <v>86</v>
      </c>
    </row>
    <row r="4" spans="1:10" x14ac:dyDescent="0.25">
      <c r="A4" s="81" t="str">
        <f>CONCATENATE("Centre No: ",DATA!D5,",")</f>
        <v>Centre No: 1536,</v>
      </c>
      <c r="B4" s="81"/>
      <c r="C4" s="81"/>
      <c r="D4" s="81"/>
      <c r="E4" s="81"/>
      <c r="F4" s="24"/>
      <c r="G4" s="30" t="str">
        <f>DATA!D17</f>
        <v>Jonnagiri</v>
      </c>
      <c r="J4" s="11"/>
    </row>
    <row r="5" spans="1:10" ht="33" customHeight="1" x14ac:dyDescent="0.25">
      <c r="A5" s="83" t="str">
        <f>CONCATENATE(DATA!D4,".")</f>
        <v>ZPH School, Peapully .</v>
      </c>
      <c r="B5" s="83"/>
      <c r="C5" s="83"/>
      <c r="D5" s="83"/>
      <c r="E5" s="83"/>
      <c r="F5" s="24"/>
      <c r="G5" s="24"/>
    </row>
    <row r="6" spans="1:10" ht="25.5" customHeight="1" x14ac:dyDescent="0.25">
      <c r="A6" s="89" t="str">
        <f>CONCATENATE("      ",DATA!D10,"                                ",DATA!E10)</f>
        <v xml:space="preserve">      01/S.S.C. Exams/ April 2023                                Dt. 01/04/2023</v>
      </c>
      <c r="B6" s="89"/>
      <c r="C6" s="89"/>
      <c r="D6" s="89"/>
      <c r="E6" s="89"/>
      <c r="F6" s="89"/>
      <c r="G6" s="89"/>
    </row>
    <row r="7" spans="1:10" x14ac:dyDescent="0.25">
      <c r="A7" s="24"/>
      <c r="B7" s="24" t="s">
        <v>15</v>
      </c>
      <c r="C7" s="24"/>
      <c r="D7" s="24"/>
      <c r="E7" s="24"/>
      <c r="F7" s="24"/>
      <c r="G7" s="24"/>
    </row>
    <row r="8" spans="1:10" ht="48.75" customHeight="1" x14ac:dyDescent="0.25">
      <c r="A8" s="24"/>
      <c r="B8" s="24"/>
      <c r="C8" s="25" t="s">
        <v>16</v>
      </c>
      <c r="D8" s="87" t="str">
        <f>CONCATENATE( DATA!D4," with Centre No: ",DATA!D5,", ",DATA!D6," Mandal, ",DATA!D7," District - ",DATA!D3," - Conduct of Examinations - Issue of Answer Script Bundles- Request - Regarding")</f>
        <v>ZPH School, Peapully  with Centre No: 1536, Peapully Mandal, Kurnool District - SSC Public Examinations, April -2023 - Conduct of Examinations - Issue of Answer Script Bundles- Request - Regarding</v>
      </c>
      <c r="E8" s="87"/>
      <c r="F8" s="87"/>
      <c r="G8" s="87"/>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ht="20.25" customHeight="1" x14ac:dyDescent="0.25">
      <c r="A11" s="24"/>
      <c r="B11" s="24"/>
      <c r="C11" s="24"/>
      <c r="D11" s="26" t="s">
        <v>38</v>
      </c>
      <c r="E11" s="91" t="s">
        <v>87</v>
      </c>
      <c r="F11" s="91"/>
      <c r="G11" s="91"/>
    </row>
    <row r="12" spans="1:10" x14ac:dyDescent="0.25">
      <c r="A12" s="24"/>
      <c r="B12" s="24"/>
      <c r="C12" s="24"/>
      <c r="D12" s="24"/>
      <c r="E12" s="24"/>
      <c r="F12" s="24"/>
      <c r="G12" s="24"/>
    </row>
    <row r="13" spans="1:10" ht="47.25" customHeight="1" x14ac:dyDescent="0.25">
      <c r="A13" s="87" t="str">
        <f>CONCATENATE("                 In the References 3rd Cited above , The Answer Script Bundles Supplied thorugh ANL Parcel   Service for ",DATA!D3,"  by the SSC Board, Hyderabad.")</f>
        <v xml:space="preserve">                 In the References 3rd Cited above , The Answer Script Bundles Supplied thorugh ANL Parcel   Service for SSC Public Examinations, April -2023  by the SSC Board, Hyderabad.</v>
      </c>
      <c r="B13" s="87"/>
      <c r="C13" s="87"/>
      <c r="D13" s="87"/>
      <c r="E13" s="87"/>
      <c r="F13" s="87"/>
      <c r="G13" s="87"/>
    </row>
    <row r="14" spans="1:10" ht="59.25" customHeight="1" x14ac:dyDescent="0.25">
      <c r="A14" s="87" t="str">
        <f>CONCATENATE("                  In this connection I request you, please issue of Answer Script Bundils of ",DATA!D4, " with Centre No: ",DATA!D5," through ",DATA!D18," for the ",DATA!D3, ".")</f>
        <v xml:space="preserve">                  In this connection I request you, please issue of Answer Script Bundils of ZPH School, Peapully  with Centre No: 1536 through xxxxxx, Record Assistant, ZPH School, Kurnool for the SSC Public Examinations, April -2023.</v>
      </c>
      <c r="B14" s="87"/>
      <c r="C14" s="87"/>
      <c r="D14" s="87"/>
      <c r="E14" s="87"/>
      <c r="F14" s="87"/>
      <c r="G14" s="87"/>
    </row>
    <row r="15" spans="1:10" ht="19.5" customHeight="1" x14ac:dyDescent="0.25">
      <c r="A15" s="82" t="s">
        <v>27</v>
      </c>
      <c r="B15" s="82"/>
      <c r="C15" s="82"/>
      <c r="D15" s="82"/>
      <c r="E15" s="82"/>
      <c r="F15" s="82"/>
      <c r="G15" s="82"/>
    </row>
    <row r="16" spans="1:10" x14ac:dyDescent="0.25">
      <c r="A16" s="85" t="s">
        <v>24</v>
      </c>
      <c r="B16" s="85"/>
      <c r="C16" s="85"/>
      <c r="D16" s="85"/>
      <c r="E16" s="85"/>
      <c r="F16" s="85"/>
      <c r="G16" s="85"/>
    </row>
    <row r="17" spans="1:7" ht="10.5" customHeight="1" x14ac:dyDescent="0.25">
      <c r="A17" s="24"/>
      <c r="B17" s="24"/>
      <c r="C17" s="24"/>
      <c r="D17" s="24"/>
      <c r="E17" s="24"/>
      <c r="F17" s="24"/>
      <c r="G17" s="24"/>
    </row>
    <row r="18" spans="1:7" x14ac:dyDescent="0.25">
      <c r="A18" s="24"/>
      <c r="B18" s="24"/>
      <c r="C18" s="24"/>
      <c r="D18" s="24"/>
      <c r="E18" s="24"/>
      <c r="F18" s="24"/>
      <c r="G18" s="27" t="s">
        <v>25</v>
      </c>
    </row>
    <row r="19" spans="1:7" ht="21.75" customHeight="1" x14ac:dyDescent="0.25">
      <c r="A19" s="24"/>
      <c r="B19" s="24"/>
      <c r="C19" s="24"/>
      <c r="D19" s="24"/>
      <c r="E19" s="24"/>
      <c r="F19" s="24"/>
      <c r="G19" s="27"/>
    </row>
    <row r="20" spans="1:7" x14ac:dyDescent="0.25">
      <c r="A20" s="24"/>
      <c r="B20" s="24"/>
      <c r="C20" s="24"/>
      <c r="D20" s="24"/>
      <c r="E20" s="24"/>
      <c r="F20" s="24"/>
      <c r="G20" s="28" t="s">
        <v>93</v>
      </c>
    </row>
    <row r="21" spans="1:7" x14ac:dyDescent="0.25">
      <c r="A21" s="24"/>
      <c r="B21" s="24"/>
      <c r="C21" s="24"/>
      <c r="D21" s="24"/>
      <c r="E21" s="24"/>
      <c r="F21" s="24"/>
      <c r="G21" s="28" t="str">
        <f>A4</f>
        <v>Centre No: 1536,</v>
      </c>
    </row>
    <row r="22" spans="1:7" ht="23.25" customHeight="1" x14ac:dyDescent="0.25">
      <c r="A22" s="24"/>
      <c r="B22" s="24"/>
      <c r="C22" s="24"/>
      <c r="D22" s="24"/>
      <c r="E22" s="24"/>
      <c r="F22" s="24"/>
      <c r="G22" s="28" t="str">
        <f>A5</f>
        <v>ZPH School, Peapully .</v>
      </c>
    </row>
    <row r="23" spans="1:7" ht="23.25" customHeight="1" x14ac:dyDescent="0.25">
      <c r="A23" s="24"/>
      <c r="B23" s="90" t="s">
        <v>90</v>
      </c>
      <c r="C23" s="90"/>
      <c r="D23" s="90"/>
      <c r="E23" s="90"/>
      <c r="F23" s="24"/>
      <c r="G23" s="28"/>
    </row>
    <row r="24" spans="1:7" ht="23.25" customHeight="1" x14ac:dyDescent="0.25">
      <c r="A24" s="24"/>
      <c r="B24" s="85"/>
      <c r="C24" s="85"/>
      <c r="D24" s="85"/>
      <c r="E24" s="85"/>
      <c r="F24" s="24"/>
      <c r="G24" s="28"/>
    </row>
    <row r="25" spans="1:7" ht="62.25" customHeight="1" x14ac:dyDescent="0.25">
      <c r="A25" s="24"/>
      <c r="B25" s="88" t="str">
        <f>DATA!D18</f>
        <v>xxxxxx, Record Assistant, ZPH School, Kurnool</v>
      </c>
      <c r="C25" s="88"/>
      <c r="D25" s="88"/>
      <c r="E25" s="88"/>
      <c r="F25" s="24"/>
      <c r="G25" s="28"/>
    </row>
    <row r="26" spans="1:7" ht="18" customHeight="1" x14ac:dyDescent="0.25">
      <c r="A26" s="24"/>
      <c r="B26" s="88" t="s">
        <v>91</v>
      </c>
      <c r="C26" s="88"/>
      <c r="D26" s="88"/>
      <c r="E26" s="88"/>
      <c r="F26" s="24"/>
      <c r="G26" s="28"/>
    </row>
    <row r="27" spans="1:7" ht="18" customHeight="1" x14ac:dyDescent="0.25">
      <c r="A27" s="24"/>
      <c r="B27" s="88"/>
      <c r="C27" s="88"/>
      <c r="D27" s="88"/>
      <c r="E27" s="88"/>
      <c r="F27" s="24"/>
      <c r="G27" s="28"/>
    </row>
    <row r="28" spans="1:7" ht="18" customHeight="1" x14ac:dyDescent="0.25">
      <c r="A28" s="24"/>
      <c r="B28" s="88" t="str">
        <f>G20</f>
        <v>Chief Superintendent,</v>
      </c>
      <c r="C28" s="88"/>
      <c r="D28" s="88"/>
      <c r="E28" s="88"/>
      <c r="F28" s="24"/>
      <c r="G28" s="28"/>
    </row>
    <row r="29" spans="1:7" ht="18" customHeight="1" x14ac:dyDescent="0.25">
      <c r="A29" s="24"/>
      <c r="B29" s="88" t="str">
        <f>G21</f>
        <v>Centre No: 1536,</v>
      </c>
      <c r="C29" s="88"/>
      <c r="D29" s="88"/>
      <c r="E29" s="88"/>
      <c r="F29" s="24"/>
      <c r="G29" s="28"/>
    </row>
    <row r="30" spans="1:7" ht="32.25" customHeight="1" x14ac:dyDescent="0.25">
      <c r="A30" s="24"/>
      <c r="B30" s="88" t="str">
        <f>G22</f>
        <v>ZPH School, Peapully .</v>
      </c>
      <c r="C30" s="88"/>
      <c r="D30" s="88"/>
      <c r="E30" s="88"/>
      <c r="F30" s="24"/>
      <c r="G30" s="28"/>
    </row>
    <row r="31" spans="1:7" ht="18" customHeight="1" x14ac:dyDescent="0.25">
      <c r="A31" s="24"/>
      <c r="B31" s="88"/>
      <c r="C31" s="88"/>
      <c r="D31" s="88"/>
      <c r="E31" s="88"/>
      <c r="F31" s="24"/>
      <c r="G31" s="28"/>
    </row>
    <row r="32" spans="1:7" ht="18" customHeight="1" x14ac:dyDescent="0.25">
      <c r="A32" s="24"/>
      <c r="B32" s="24"/>
      <c r="C32" s="24"/>
      <c r="D32" s="24"/>
      <c r="E32" s="24"/>
      <c r="F32" s="24"/>
      <c r="G32" s="28"/>
    </row>
    <row r="33" spans="1:7" x14ac:dyDescent="0.25">
      <c r="A33" s="24" t="s">
        <v>26</v>
      </c>
      <c r="B33" s="24"/>
      <c r="C33" s="24"/>
      <c r="D33" s="24"/>
      <c r="E33" s="24"/>
      <c r="F33" s="24"/>
      <c r="G33" s="27"/>
    </row>
    <row r="34" spans="1:7" x14ac:dyDescent="0.25">
      <c r="A34" s="24" t="str">
        <f>E11</f>
        <v>Lr No: 106726</v>
      </c>
      <c r="B34" s="24"/>
      <c r="C34" s="24"/>
      <c r="D34" s="24"/>
      <c r="E34" s="24"/>
      <c r="F34" s="24"/>
      <c r="G34" s="24"/>
    </row>
    <row r="35" spans="1:7" x14ac:dyDescent="0.25">
      <c r="A35" s="31"/>
      <c r="B35" s="31"/>
      <c r="C35" s="31"/>
      <c r="D35" s="31"/>
      <c r="E35" s="31"/>
      <c r="F35" s="31"/>
      <c r="G35" s="31"/>
    </row>
  </sheetData>
  <sheetProtection password="BE99" sheet="1" objects="1" scenarios="1"/>
  <customSheetViews>
    <customSheetView guid="{AF0439AB-2080-4EC3-AE84-ADEDB5C22699}" showGridLines="0" showRowCol="0">
      <selection activeCell="A11" sqref="A11"/>
      <pageMargins left="0.5" right="0.5" top="0.5" bottom="0.5" header="0.3" footer="0.3"/>
      <printOptions horizontalCentered="1"/>
      <pageSetup paperSize="9" orientation="portrait" verticalDpi="0" r:id="rId1"/>
    </customSheetView>
    <customSheetView guid="{35CC0BD3-9DCC-41D6-94B0-1EA8311A4D16}" showGridLines="0" showRowCol="0">
      <selection activeCell="A11" sqref="A11"/>
      <pageMargins left="0.5" right="0.5" top="0.5" bottom="0.5" header="0.3" footer="0.3"/>
      <printOptions horizontalCentered="1"/>
      <pageSetup paperSize="9" orientation="portrait" verticalDpi="0" r:id="rId2"/>
    </customSheetView>
  </customSheetViews>
  <mergeCells count="23">
    <mergeCell ref="A1:E1"/>
    <mergeCell ref="A2:E2"/>
    <mergeCell ref="A3:E3"/>
    <mergeCell ref="A4:E4"/>
    <mergeCell ref="A5:E5"/>
    <mergeCell ref="B26:E26"/>
    <mergeCell ref="B25:E25"/>
    <mergeCell ref="B24:E24"/>
    <mergeCell ref="A6:G6"/>
    <mergeCell ref="D8:G8"/>
    <mergeCell ref="E9:G9"/>
    <mergeCell ref="E10:G10"/>
    <mergeCell ref="A13:G13"/>
    <mergeCell ref="A14:G14"/>
    <mergeCell ref="B23:E23"/>
    <mergeCell ref="A15:G15"/>
    <mergeCell ref="A16:G16"/>
    <mergeCell ref="E11:G11"/>
    <mergeCell ref="B27:E27"/>
    <mergeCell ref="B28:E28"/>
    <mergeCell ref="B29:E29"/>
    <mergeCell ref="B30:E30"/>
    <mergeCell ref="B31:E31"/>
  </mergeCells>
  <printOptions horizontalCentered="1"/>
  <pageMargins left="0.39370078740157483" right="0.39370078740157483" top="0.59055118110236227" bottom="0.39370078740157483" header="0.59055118110236227" footer="0.39370078740157483"/>
  <pageSetup paperSize="9" scale="95" orientation="portrait" verticalDpi="0" r:id="rId3"/>
  <ignoredErrors>
    <ignoredError sqref="A2:G3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24"/>
  <sheetViews>
    <sheetView showGridLines="0" showRowColHeaders="0" workbookViewId="0">
      <selection activeCell="G5" sqref="G5"/>
    </sheetView>
  </sheetViews>
  <sheetFormatPr defaultColWidth="9.109375" defaultRowHeight="13.8" x14ac:dyDescent="0.25"/>
  <cols>
    <col min="1" max="1" width="4" style="10" customWidth="1"/>
    <col min="2" max="2" width="3.33203125" style="10" customWidth="1"/>
    <col min="3" max="3" width="3" style="10" customWidth="1"/>
    <col min="4" max="4" width="3.109375" style="10" customWidth="1"/>
    <col min="5" max="5" width="16.109375" style="10" customWidth="1"/>
    <col min="6" max="6" width="20.109375" style="10" customWidth="1"/>
    <col min="7" max="7" width="39.6640625"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33</v>
      </c>
    </row>
    <row r="3" spans="1:10" x14ac:dyDescent="0.25">
      <c r="A3" s="81" t="s">
        <v>93</v>
      </c>
      <c r="B3" s="81"/>
      <c r="C3" s="81"/>
      <c r="D3" s="81"/>
      <c r="E3" s="81"/>
      <c r="F3" s="24"/>
      <c r="G3" s="82" t="str">
        <f>CONCATENATE(DATA!D4,".")</f>
        <v>ZPH School, Peapully .</v>
      </c>
    </row>
    <row r="4" spans="1:10" x14ac:dyDescent="0.25">
      <c r="A4" s="81" t="str">
        <f>CONCATENATE("Centre No: ",DATA!D5,",")</f>
        <v>Centre No: 1536,</v>
      </c>
      <c r="B4" s="81"/>
      <c r="C4" s="81"/>
      <c r="D4" s="81"/>
      <c r="E4" s="81"/>
      <c r="F4" s="24"/>
      <c r="G4" s="82"/>
      <c r="J4" s="11"/>
    </row>
    <row r="5" spans="1:10" ht="33" customHeight="1" x14ac:dyDescent="0.25">
      <c r="A5" s="83" t="str">
        <f>CONCATENATE(DATA!D4,".")</f>
        <v>ZPH School, Peapully .</v>
      </c>
      <c r="B5" s="83"/>
      <c r="C5" s="83"/>
      <c r="D5" s="83"/>
      <c r="E5" s="83"/>
      <c r="F5" s="24"/>
      <c r="G5" s="24"/>
    </row>
    <row r="6" spans="1:10" ht="25.5" customHeight="1" x14ac:dyDescent="0.25">
      <c r="A6" s="92" t="str">
        <f>CONCATENATE("      ",DATA!D10,"                                                            ",DATA!E10)</f>
        <v xml:space="preserve">      01/S.S.C. Exams/ April 2023                                                            Dt. 01/04/2023</v>
      </c>
      <c r="B6" s="92"/>
      <c r="C6" s="92"/>
      <c r="D6" s="92"/>
      <c r="E6" s="92"/>
      <c r="F6" s="92"/>
      <c r="G6" s="92"/>
    </row>
    <row r="7" spans="1:10" x14ac:dyDescent="0.25">
      <c r="A7" s="24"/>
      <c r="B7" s="24" t="s">
        <v>15</v>
      </c>
      <c r="C7" s="24"/>
      <c r="D7" s="24"/>
      <c r="E7" s="24"/>
      <c r="F7" s="24"/>
      <c r="G7" s="24"/>
    </row>
    <row r="8" spans="1:10" ht="81" customHeight="1" x14ac:dyDescent="0.25">
      <c r="A8" s="24"/>
      <c r="B8" s="24"/>
      <c r="C8" s="25" t="s">
        <v>16</v>
      </c>
      <c r="D8" s="87" t="str">
        <f>CONCATENATE( DATA!D4," with Centre No: ",DATA!D5,", ",DATA!D6," Mandal, ",DATA!D7," District - ",DATA!D3," - Conduct of Examinations - Arrange adequate Rooms, Proper furniture and lighting facilities, drinking water, Sanitary conditions and One Junior Assistant one office Subordinate one Sweeper - Request- Regarding")</f>
        <v>ZPH School, Peapully  with Centre No: 1536, Peapully Mandal, Kurnool District - SSC Public Examinations, April -2023 - Conduct of Examinations - Arrange adequate Rooms, Proper furniture and lighting facilities, drinking water, Sanitary conditions and One Junior Assistant one office Subordinate one Sweeper - Request- Regarding</v>
      </c>
      <c r="E8" s="87"/>
      <c r="F8" s="87"/>
      <c r="G8" s="87"/>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x14ac:dyDescent="0.25">
      <c r="A11" s="24"/>
      <c r="B11" s="24"/>
      <c r="C11" s="24"/>
      <c r="D11" s="24"/>
      <c r="E11" s="24"/>
      <c r="F11" s="24"/>
      <c r="G11" s="24"/>
    </row>
    <row r="12" spans="1:10" ht="54" customHeight="1" x14ac:dyDescent="0.25">
      <c r="A12"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B12" s="87"/>
      <c r="C12" s="87"/>
      <c r="D12" s="87"/>
      <c r="E12" s="87"/>
      <c r="F12" s="87"/>
      <c r="G12" s="87"/>
    </row>
    <row r="13" spans="1:10" ht="83.25" customHeight="1" x14ac:dyDescent="0.25">
      <c r="A13" s="87" t="str">
        <f>CONCATENATE("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 DATA!D20,". Deposit the confidential material at PS ",DATA!D20," on the dates are ",DATA!E20,".")</f>
        <v xml:space="preserve">                  In this connection I request you, please arrange adequate Rooms, Proper furniture and lighting facilities, drinking water, Sanitary conditions and One Junior Assistant one office Subordinate one Sweeper and also provide me 22 steel Trunk Boxes having double locking facility with two locks per Box for Storage of confidential material   at storage point PS,Jonnagiri. Deposit the confidential material at PS Jonnagiri on the dates are .</v>
      </c>
      <c r="B13" s="87"/>
      <c r="C13" s="87"/>
      <c r="D13" s="87"/>
      <c r="E13" s="87"/>
      <c r="F13" s="87"/>
      <c r="G13" s="87"/>
    </row>
    <row r="14" spans="1:10" ht="24" customHeight="1" x14ac:dyDescent="0.25">
      <c r="A14" s="82" t="s">
        <v>27</v>
      </c>
      <c r="B14" s="82"/>
      <c r="C14" s="82"/>
      <c r="D14" s="82"/>
      <c r="E14" s="82"/>
      <c r="F14" s="82"/>
      <c r="G14" s="82"/>
    </row>
    <row r="15" spans="1:10" x14ac:dyDescent="0.25">
      <c r="A15" s="85" t="s">
        <v>24</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
        <v>93</v>
      </c>
    </row>
    <row r="20" spans="1:7" x14ac:dyDescent="0.25">
      <c r="A20" s="24"/>
      <c r="B20" s="24"/>
      <c r="C20" s="24"/>
      <c r="D20" s="24"/>
      <c r="E20" s="24"/>
      <c r="F20" s="24"/>
      <c r="G20" s="28" t="str">
        <f>A4</f>
        <v>Centre No: 1536,</v>
      </c>
    </row>
    <row r="21" spans="1:7" ht="30" customHeight="1" x14ac:dyDescent="0.25">
      <c r="A21" s="24"/>
      <c r="B21" s="24"/>
      <c r="C21" s="24"/>
      <c r="D21" s="24"/>
      <c r="E21" s="24"/>
      <c r="F21" s="24"/>
      <c r="G21" s="28" t="str">
        <f>A5</f>
        <v>ZPH School, Peapully .</v>
      </c>
    </row>
    <row r="22" spans="1:7" x14ac:dyDescent="0.25">
      <c r="A22" s="24" t="s">
        <v>26</v>
      </c>
      <c r="B22" s="24"/>
      <c r="C22" s="24"/>
      <c r="D22" s="24"/>
      <c r="E22" s="24"/>
      <c r="F22" s="24"/>
      <c r="G22" s="27"/>
    </row>
    <row r="23" spans="1:7" x14ac:dyDescent="0.25">
      <c r="A23" s="24" t="str">
        <f>CONCATENATE("1. Time Table for ",DATA!D3,".")</f>
        <v>1. Time Table for SSC Public Examinations, April -2023.</v>
      </c>
      <c r="B23" s="24"/>
      <c r="C23" s="24"/>
      <c r="D23" s="24"/>
      <c r="E23" s="24"/>
      <c r="F23" s="24"/>
      <c r="G23" s="24"/>
    </row>
    <row r="24" spans="1:7" x14ac:dyDescent="0.25">
      <c r="A24" s="24"/>
      <c r="B24" s="24"/>
      <c r="C24" s="24"/>
      <c r="D24" s="24"/>
      <c r="E24" s="24"/>
      <c r="F24" s="24"/>
      <c r="G24" s="24"/>
    </row>
  </sheetData>
  <sheetProtection password="BE99" sheet="1" objects="1" scenarios="1" selectLockedCells="1"/>
  <customSheetViews>
    <customSheetView guid="{AF0439AB-2080-4EC3-AE84-ADEDB5C22699}" showGridLines="0" showRowCol="0">
      <selection activeCell="A10" sqref="A10"/>
      <pageMargins left="0.5" right="0.5" top="0.75" bottom="0.75" header="0.3" footer="0.3"/>
      <printOptions horizontalCentered="1"/>
      <pageSetup paperSize="9" orientation="portrait" verticalDpi="0" r:id="rId1"/>
    </customSheetView>
    <customSheetView guid="{35CC0BD3-9DCC-41D6-94B0-1EA8311A4D16}" showGridLines="0" showRowCol="0">
      <selection activeCell="A10" sqref="A10"/>
      <pageMargins left="0.5" right="0.5" top="0.75" bottom="0.75" header="0.3" footer="0.3"/>
      <printOptions horizontalCentered="1"/>
      <pageSetup paperSize="9" orientation="portrait" verticalDpi="0" r:id="rId2"/>
    </customSheetView>
  </customSheetViews>
  <mergeCells count="14">
    <mergeCell ref="A5:E5"/>
    <mergeCell ref="A1:E1"/>
    <mergeCell ref="A2:E2"/>
    <mergeCell ref="A3:E3"/>
    <mergeCell ref="G3:G4"/>
    <mergeCell ref="A4:E4"/>
    <mergeCell ref="A15:G15"/>
    <mergeCell ref="A6:G6"/>
    <mergeCell ref="D8:G8"/>
    <mergeCell ref="E9:G9"/>
    <mergeCell ref="E10:G10"/>
    <mergeCell ref="A12:G12"/>
    <mergeCell ref="A13:G13"/>
    <mergeCell ref="A14:G14"/>
  </mergeCells>
  <printOptions horizontalCentered="1"/>
  <pageMargins left="0.39370078740157483" right="0.51181102362204722" top="0.59055118110236227" bottom="0.39370078740157483" header="0.39370078740157483" footer="0.3937007874015748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24"/>
  <sheetViews>
    <sheetView showGridLines="0" showRowColHeaders="0" workbookViewId="0">
      <selection activeCell="G5" sqref="G5"/>
    </sheetView>
  </sheetViews>
  <sheetFormatPr defaultColWidth="9.109375" defaultRowHeight="13.8" x14ac:dyDescent="0.25"/>
  <cols>
    <col min="1" max="1" width="4" style="10" customWidth="1"/>
    <col min="2" max="2" width="3.33203125" style="10" customWidth="1"/>
    <col min="3" max="3" width="3" style="10" customWidth="1"/>
    <col min="4" max="4" width="3.33203125" style="10" customWidth="1"/>
    <col min="5" max="5" width="17.88671875" style="10" customWidth="1"/>
    <col min="6" max="6" width="17.33203125" style="10" customWidth="1"/>
    <col min="7" max="7" width="35.109375"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14</v>
      </c>
    </row>
    <row r="3" spans="1:10" x14ac:dyDescent="0.25">
      <c r="A3" s="81" t="s">
        <v>93</v>
      </c>
      <c r="B3" s="81"/>
      <c r="C3" s="81"/>
      <c r="D3" s="81"/>
      <c r="E3" s="81"/>
      <c r="F3" s="24"/>
      <c r="G3" s="82" t="str">
        <f>CONCATENATE(DATA!D19,".")</f>
        <v>Tuggali.</v>
      </c>
    </row>
    <row r="4" spans="1:10" x14ac:dyDescent="0.25">
      <c r="A4" s="81" t="str">
        <f>CONCATENATE("Centre No: ",DATA!D5,",")</f>
        <v>Centre No: 1536,</v>
      </c>
      <c r="B4" s="81"/>
      <c r="C4" s="81"/>
      <c r="D4" s="81"/>
      <c r="E4" s="81"/>
      <c r="F4" s="24"/>
      <c r="G4" s="82"/>
      <c r="J4" s="11"/>
    </row>
    <row r="5" spans="1:10" ht="30" customHeight="1" x14ac:dyDescent="0.25">
      <c r="A5" s="83" t="str">
        <f>CONCATENATE(DATA!D4,".")</f>
        <v>ZPH School, Peapully .</v>
      </c>
      <c r="B5" s="83"/>
      <c r="C5" s="83"/>
      <c r="D5" s="83"/>
      <c r="E5" s="83"/>
      <c r="F5" s="24"/>
      <c r="G5" s="24"/>
    </row>
    <row r="6" spans="1:10" ht="25.5" customHeight="1" x14ac:dyDescent="0.25">
      <c r="A6" s="92" t="str">
        <f>CONCATENATE("      ",DATA!D10,"                                                            ",DATA!E10)</f>
        <v xml:space="preserve">      01/S.S.C. Exams/ April 2023                                                            Dt. 01/04/2023</v>
      </c>
      <c r="B6" s="92"/>
      <c r="C6" s="92"/>
      <c r="D6" s="92"/>
      <c r="E6" s="92"/>
      <c r="F6" s="92"/>
      <c r="G6" s="92"/>
    </row>
    <row r="7" spans="1:10" x14ac:dyDescent="0.25">
      <c r="A7" s="24"/>
      <c r="B7" s="24" t="s">
        <v>15</v>
      </c>
      <c r="C7" s="24"/>
      <c r="D7" s="24"/>
      <c r="E7" s="24"/>
      <c r="F7" s="24"/>
      <c r="G7" s="24"/>
    </row>
    <row r="8" spans="1:10" ht="57.75" customHeight="1" x14ac:dyDescent="0.25">
      <c r="A8" s="24"/>
      <c r="B8" s="24"/>
      <c r="C8" s="25" t="s">
        <v>16</v>
      </c>
      <c r="D8" s="87" t="str">
        <f>CONCATENATE( DATA!D4," with Centre No: ",DATA!D5,", ",DATA!D6," Mandal, ",DATA!D7," District - ",DATA!D3," - Conduct of Examinations - Implement of 144 Section - Request - Regarding")</f>
        <v>ZPH School, Peapully  with Centre No: 1536, Peapully Mandal, Kurnool District - SSC Public Examinations, April -2023 - Conduct of Examinations - Implement of 144 Section - Request - Regarding</v>
      </c>
      <c r="E8" s="87"/>
      <c r="F8" s="87"/>
      <c r="G8" s="87"/>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x14ac:dyDescent="0.25">
      <c r="A11" s="24"/>
      <c r="B11" s="24"/>
      <c r="C11" s="24"/>
      <c r="D11" s="24"/>
      <c r="E11" s="24"/>
      <c r="F11" s="24"/>
      <c r="G11" s="24"/>
    </row>
    <row r="12" spans="1:10" ht="54" customHeight="1" x14ac:dyDescent="0.25">
      <c r="A12"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B12" s="87"/>
      <c r="C12" s="87"/>
      <c r="D12" s="87"/>
      <c r="E12" s="87"/>
      <c r="F12" s="87"/>
      <c r="G12" s="87"/>
    </row>
    <row r="13" spans="1:10" ht="57.75" customHeight="1" x14ac:dyDescent="0.25">
      <c r="A13" s="87" t="str">
        <f>CONCATENATE("                  In this connection I request to implement of 144 Section around the examination center at ",DATA!D4," with Centre No: ", DATA!D5, ", ",DATA!D6," Mandal, ",DATA!D7," District  timing ",DATA!D12," In the examination dates. ")</f>
        <v xml:space="preserve">                  In this connection I request to implement of 144 Section around the examination center at ZPH School, Peapully  with Centre No: 1536, Peapully Mandal, Kurnool District  timing from 09.30 AM to 12.15 Noon In the examination dates. </v>
      </c>
      <c r="B13" s="87"/>
      <c r="C13" s="87"/>
      <c r="D13" s="87"/>
      <c r="E13" s="87"/>
      <c r="F13" s="87"/>
      <c r="G13" s="87"/>
    </row>
    <row r="14" spans="1:10" ht="19.5" customHeight="1" x14ac:dyDescent="0.25">
      <c r="A14" s="82" t="s">
        <v>27</v>
      </c>
      <c r="B14" s="82"/>
      <c r="C14" s="82"/>
      <c r="D14" s="82"/>
      <c r="E14" s="82"/>
      <c r="F14" s="82"/>
      <c r="G14" s="82"/>
    </row>
    <row r="15" spans="1:10" x14ac:dyDescent="0.25">
      <c r="A15" s="85" t="s">
        <v>24</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
        <v>93</v>
      </c>
    </row>
    <row r="20" spans="1:7" x14ac:dyDescent="0.25">
      <c r="A20" s="24"/>
      <c r="B20" s="24"/>
      <c r="C20" s="24"/>
      <c r="D20" s="24"/>
      <c r="E20" s="24"/>
      <c r="F20" s="24"/>
      <c r="G20" s="28" t="str">
        <f>A4</f>
        <v>Centre No: 1536,</v>
      </c>
    </row>
    <row r="21" spans="1:7" ht="30" customHeight="1" x14ac:dyDescent="0.25">
      <c r="A21" s="24"/>
      <c r="B21" s="24"/>
      <c r="C21" s="24"/>
      <c r="D21" s="24"/>
      <c r="E21" s="24"/>
      <c r="F21" s="24"/>
      <c r="G21" s="28" t="str">
        <f>A5</f>
        <v>ZPH School, Peapully .</v>
      </c>
    </row>
    <row r="22" spans="1:7" x14ac:dyDescent="0.25">
      <c r="A22" s="24" t="s">
        <v>26</v>
      </c>
      <c r="B22" s="24"/>
      <c r="C22" s="24"/>
      <c r="D22" s="24"/>
      <c r="E22" s="24"/>
      <c r="F22" s="24"/>
      <c r="G22" s="27"/>
    </row>
    <row r="23" spans="1:7" x14ac:dyDescent="0.25">
      <c r="A23" s="24" t="str">
        <f>CONCATENATE("1. Time Table for ",DATA!D3,".")</f>
        <v>1. Time Table for SSC Public Examinations, April -2023.</v>
      </c>
      <c r="B23" s="24"/>
      <c r="C23" s="24"/>
      <c r="D23" s="24"/>
      <c r="E23" s="24"/>
      <c r="F23" s="24"/>
      <c r="G23" s="24"/>
    </row>
    <row r="24" spans="1:7" x14ac:dyDescent="0.25">
      <c r="A24" s="24"/>
      <c r="B24" s="24"/>
      <c r="C24" s="24"/>
      <c r="D24" s="24"/>
      <c r="E24" s="24"/>
      <c r="F24" s="24"/>
      <c r="G24" s="24"/>
    </row>
  </sheetData>
  <sheetProtection password="BE99" sheet="1" objects="1" scenarios="1" selectLockedCells="1"/>
  <customSheetViews>
    <customSheetView guid="{AF0439AB-2080-4EC3-AE84-ADEDB5C22699}" showGridLines="0" showRowCol="0">
      <selection activeCell="A11" sqref="A11"/>
      <pageMargins left="0.5" right="0.5" top="0.75" bottom="0.75" header="0.3" footer="0.3"/>
      <printOptions horizontalCentered="1"/>
      <pageSetup paperSize="9" orientation="portrait" verticalDpi="0" r:id="rId1"/>
    </customSheetView>
    <customSheetView guid="{35CC0BD3-9DCC-41D6-94B0-1EA8311A4D16}" showGridLines="0" showRowCol="0">
      <selection activeCell="A11" sqref="A11"/>
      <pageMargins left="0.5" right="0.5" top="0.75" bottom="0.75" header="0.3" footer="0.3"/>
      <printOptions horizontalCentered="1"/>
      <pageSetup paperSize="9" orientation="portrait" verticalDpi="0" r:id="rId2"/>
    </customSheetView>
  </customSheetViews>
  <mergeCells count="14">
    <mergeCell ref="A1:E1"/>
    <mergeCell ref="A2:E2"/>
    <mergeCell ref="A3:E3"/>
    <mergeCell ref="A4:E4"/>
    <mergeCell ref="A5:E5"/>
    <mergeCell ref="A13:G13"/>
    <mergeCell ref="A14:G14"/>
    <mergeCell ref="A15:G15"/>
    <mergeCell ref="G3:G4"/>
    <mergeCell ref="A6:G6"/>
    <mergeCell ref="E9:G9"/>
    <mergeCell ref="E10:G10"/>
    <mergeCell ref="D8:G8"/>
    <mergeCell ref="A12:G12"/>
  </mergeCells>
  <printOptions horizontalCentered="1"/>
  <pageMargins left="0.39370078740157483" right="0.39370078740157483" top="0.59055118110236227" bottom="0.39370078740157483" header="0.39370078740157483" footer="0.39370078740157483"/>
  <pageSetup paperSize="9" orientation="portrait"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K26"/>
  <sheetViews>
    <sheetView showGridLines="0" showRowColHeaders="0" workbookViewId="0">
      <selection activeCell="B10" sqref="B10"/>
    </sheetView>
  </sheetViews>
  <sheetFormatPr defaultColWidth="9.109375" defaultRowHeight="13.8" x14ac:dyDescent="0.25"/>
  <cols>
    <col min="1" max="1" width="9.109375" style="10"/>
    <col min="2" max="2" width="4" style="10" customWidth="1"/>
    <col min="3" max="3" width="3.33203125" style="10" customWidth="1"/>
    <col min="4" max="4" width="3" style="10" customWidth="1"/>
    <col min="5" max="5" width="3.109375" style="10" customWidth="1"/>
    <col min="6" max="6" width="15.88671875" style="10" customWidth="1"/>
    <col min="7" max="7" width="20.109375" style="10" customWidth="1"/>
    <col min="8" max="8" width="35.21875" style="10" customWidth="1"/>
    <col min="9" max="16384" width="9.109375" style="10"/>
  </cols>
  <sheetData>
    <row r="2" spans="2:11" x14ac:dyDescent="0.25">
      <c r="B2" s="81" t="s">
        <v>11</v>
      </c>
      <c r="C2" s="81"/>
      <c r="D2" s="81"/>
      <c r="E2" s="81"/>
      <c r="F2" s="81"/>
      <c r="G2" s="24"/>
      <c r="H2" s="24" t="s">
        <v>13</v>
      </c>
    </row>
    <row r="3" spans="2:11" x14ac:dyDescent="0.25">
      <c r="B3" s="81" t="str">
        <f>CONCATENATE(DATA!D14,",")</f>
        <v>Sri M.Venkateswarlu,</v>
      </c>
      <c r="C3" s="81"/>
      <c r="D3" s="81"/>
      <c r="E3" s="81"/>
      <c r="F3" s="81"/>
      <c r="G3" s="24"/>
      <c r="H3" s="24" t="s">
        <v>28</v>
      </c>
    </row>
    <row r="4" spans="2:11" x14ac:dyDescent="0.25">
      <c r="B4" s="81" t="s">
        <v>93</v>
      </c>
      <c r="C4" s="81"/>
      <c r="D4" s="81"/>
      <c r="E4" s="81"/>
      <c r="F4" s="81"/>
      <c r="G4" s="24"/>
      <c r="H4" s="82" t="str">
        <f>CONCATENATE(DATA!D20,".")</f>
        <v>Jonnagiri.</v>
      </c>
    </row>
    <row r="5" spans="2:11" x14ac:dyDescent="0.25">
      <c r="B5" s="81" t="str">
        <f>CONCATENATE("Centre No: ",DATA!D5,",")</f>
        <v>Centre No: 1536,</v>
      </c>
      <c r="C5" s="81"/>
      <c r="D5" s="81"/>
      <c r="E5" s="81"/>
      <c r="F5" s="81"/>
      <c r="G5" s="24"/>
      <c r="H5" s="82"/>
      <c r="K5" s="11"/>
    </row>
    <row r="6" spans="2:11" ht="33" customHeight="1" x14ac:dyDescent="0.25">
      <c r="B6" s="83" t="str">
        <f>CONCATENATE(DATA!D4,".")</f>
        <v>ZPH School, Peapully .</v>
      </c>
      <c r="C6" s="83"/>
      <c r="D6" s="83"/>
      <c r="E6" s="83"/>
      <c r="F6" s="83"/>
      <c r="G6" s="24"/>
      <c r="H6" s="24"/>
    </row>
    <row r="7" spans="2:11" ht="25.5" customHeight="1" x14ac:dyDescent="0.25">
      <c r="B7" s="92" t="str">
        <f>CONCATENATE("      ",DATA!D10,"                                                            ",DATA!E10)</f>
        <v xml:space="preserve">      01/S.S.C. Exams/ April 2023                                                            Dt. 01/04/2023</v>
      </c>
      <c r="C7" s="92"/>
      <c r="D7" s="92"/>
      <c r="E7" s="92"/>
      <c r="F7" s="92"/>
      <c r="G7" s="92"/>
      <c r="H7" s="92"/>
    </row>
    <row r="8" spans="2:11" x14ac:dyDescent="0.25">
      <c r="B8" s="24"/>
      <c r="C8" s="24" t="s">
        <v>15</v>
      </c>
      <c r="D8" s="24"/>
      <c r="E8" s="24"/>
      <c r="F8" s="24"/>
      <c r="G8" s="24"/>
      <c r="H8" s="24"/>
    </row>
    <row r="9" spans="2:11" ht="54.75" customHeight="1" x14ac:dyDescent="0.25">
      <c r="B9" s="24"/>
      <c r="C9" s="24"/>
      <c r="D9" s="25" t="s">
        <v>16</v>
      </c>
      <c r="E9" s="87" t="str">
        <f>CONCATENATE( DATA!D4," with Centre No: ",DATA!D5,", ",DATA!D6," Mandal, ",DATA!D7," District - ",DATA!D3," - Conduct of Examinations - Arrange adequate Police Bundobust- Request - Regarding")</f>
        <v>ZPH School, Peapully  with Centre No: 1536, Peapully Mandal, Kurnool District - SSC Public Examinations, April -2023 - Conduct of Examinations - Arrange adequate Police Bundobust- Request - Regarding</v>
      </c>
      <c r="F9" s="87"/>
      <c r="G9" s="87"/>
      <c r="H9" s="87"/>
    </row>
    <row r="10" spans="2:11" ht="30.75" customHeight="1" x14ac:dyDescent="0.25">
      <c r="B10" s="24"/>
      <c r="C10" s="24"/>
      <c r="D10" s="25" t="s">
        <v>21</v>
      </c>
      <c r="E10" s="26" t="s">
        <v>22</v>
      </c>
      <c r="F10" s="87" t="str">
        <f>CONCATENATE(DATA!D8," of the Director of the Govt. Examinations, Andhra Pradesh, Hyderabad. ")</f>
        <v xml:space="preserve">DGE,TS, LR NO:12/B-1/2014, Dated 02/03/2023 of the Director of the Govt. Examinations, Andhra Pradesh, Hyderabad. </v>
      </c>
      <c r="G10" s="87"/>
      <c r="H10" s="87"/>
    </row>
    <row r="11" spans="2:11" ht="32.25" customHeight="1" x14ac:dyDescent="0.25">
      <c r="B11" s="24"/>
      <c r="C11" s="24"/>
      <c r="D11" s="24"/>
      <c r="E11" s="26" t="s">
        <v>23</v>
      </c>
      <c r="F11" s="87" t="str">
        <f>CONCATENATE( DATA!D9," of the District Educational Officer,", DATA!D7)</f>
        <v xml:space="preserve"> of the District Educational Officer,Kurnool</v>
      </c>
      <c r="G11" s="87"/>
      <c r="H11" s="87"/>
    </row>
    <row r="12" spans="2:11" x14ac:dyDescent="0.25">
      <c r="B12" s="24"/>
      <c r="C12" s="24"/>
      <c r="D12" s="24"/>
      <c r="E12" s="24"/>
      <c r="F12" s="24"/>
      <c r="G12" s="24"/>
      <c r="H12" s="24"/>
    </row>
    <row r="13" spans="2:11" ht="54" customHeight="1" x14ac:dyDescent="0.25">
      <c r="B13"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C13" s="87"/>
      <c r="D13" s="87"/>
      <c r="E13" s="87"/>
      <c r="F13" s="87"/>
      <c r="G13" s="87"/>
      <c r="H13" s="87"/>
    </row>
    <row r="14" spans="2:11" ht="114" customHeight="1" x14ac:dyDescent="0.25">
      <c r="B14" s="87" t="str">
        <f>CONCATENATE("                  In this connection I request to arrange adequate Police Bundobust timing ",DATA!E12," at the examination center  ",DATA!D4," with Centre No: ", DATA!D5, ", ",DATA!D6," Mandal, ",DATA!D7," District. And also provide me security along with the question paper from storage point PS,",DATA!D20," to ",DATA!D4," at 8-00 A.M. And booking of Answer Scripts under Speed Post at Post office,",DATA!D22,"  after completion of the Examination in the examination dates  and Deposit the confidential material at PS ", DATA!D20," the dates are ",DATA!E20,".")</f>
        <v xml:space="preserve">                  In this connection I request to arrange adequate Police Bundobust timing TS :  23-05-2022 to 01-06-2022 at the examination center  ZPH School, Peapully  with Centre No: 1536, Peapully Mandal, Kurnool District. And also provide me security along with the question paper from storage point PS,Jonnagiri to ZPH School, Peapully  at 8-00 A.M. And booking of Answer Scripts under Speed Post at Post office,Tuggali  after completion of the Examination in the examination dates  and Deposit the confidential material at PS Jonnagiri the dates are .</v>
      </c>
      <c r="C14" s="87"/>
      <c r="D14" s="87"/>
      <c r="E14" s="87"/>
      <c r="F14" s="87"/>
      <c r="G14" s="87"/>
      <c r="H14" s="87"/>
    </row>
    <row r="15" spans="2:11" ht="19.5" customHeight="1" x14ac:dyDescent="0.25">
      <c r="B15" s="82" t="s">
        <v>27</v>
      </c>
      <c r="C15" s="82"/>
      <c r="D15" s="82"/>
      <c r="E15" s="82"/>
      <c r="F15" s="82"/>
      <c r="G15" s="82"/>
      <c r="H15" s="82"/>
    </row>
    <row r="16" spans="2:11" ht="16.5" customHeight="1" x14ac:dyDescent="0.25">
      <c r="B16" s="85" t="s">
        <v>24</v>
      </c>
      <c r="C16" s="85"/>
      <c r="D16" s="85"/>
      <c r="E16" s="85"/>
      <c r="F16" s="85"/>
      <c r="G16" s="85"/>
      <c r="H16" s="85"/>
    </row>
    <row r="17" spans="2:8" ht="10.5" customHeight="1" x14ac:dyDescent="0.25">
      <c r="B17" s="24"/>
      <c r="C17" s="24"/>
      <c r="D17" s="24"/>
      <c r="E17" s="24"/>
      <c r="F17" s="24"/>
      <c r="G17" s="24"/>
      <c r="H17" s="24"/>
    </row>
    <row r="18" spans="2:8" x14ac:dyDescent="0.25">
      <c r="B18" s="24"/>
      <c r="C18" s="24"/>
      <c r="D18" s="24"/>
      <c r="E18" s="24"/>
      <c r="F18" s="24"/>
      <c r="G18" s="24"/>
      <c r="H18" s="27" t="s">
        <v>25</v>
      </c>
    </row>
    <row r="19" spans="2:8" ht="21.75" customHeight="1" x14ac:dyDescent="0.25">
      <c r="B19" s="24"/>
      <c r="C19" s="24"/>
      <c r="D19" s="24"/>
      <c r="E19" s="24"/>
      <c r="F19" s="24"/>
      <c r="G19" s="24"/>
      <c r="H19" s="27"/>
    </row>
    <row r="20" spans="2:8" x14ac:dyDescent="0.25">
      <c r="B20" s="24"/>
      <c r="C20" s="24"/>
      <c r="D20" s="24"/>
      <c r="E20" s="24"/>
      <c r="F20" s="24"/>
      <c r="G20" s="24"/>
      <c r="H20" s="28" t="s">
        <v>93</v>
      </c>
    </row>
    <row r="21" spans="2:8" x14ac:dyDescent="0.25">
      <c r="B21" s="24"/>
      <c r="C21" s="24"/>
      <c r="D21" s="24"/>
      <c r="E21" s="24"/>
      <c r="F21" s="24"/>
      <c r="G21" s="24"/>
      <c r="H21" s="28" t="str">
        <f>B5</f>
        <v>Centre No: 1536,</v>
      </c>
    </row>
    <row r="22" spans="2:8" ht="30" customHeight="1" x14ac:dyDescent="0.25">
      <c r="B22" s="24"/>
      <c r="C22" s="24"/>
      <c r="D22" s="24"/>
      <c r="E22" s="24"/>
      <c r="F22" s="24"/>
      <c r="G22" s="24"/>
      <c r="H22" s="28" t="str">
        <f>B6</f>
        <v>ZPH School, Peapully .</v>
      </c>
    </row>
    <row r="23" spans="2:8" x14ac:dyDescent="0.25">
      <c r="B23" s="24" t="s">
        <v>26</v>
      </c>
      <c r="C23" s="24"/>
      <c r="D23" s="24"/>
      <c r="E23" s="24"/>
      <c r="F23" s="24"/>
      <c r="G23" s="24"/>
      <c r="H23" s="27"/>
    </row>
    <row r="24" spans="2:8" x14ac:dyDescent="0.25">
      <c r="B24" s="24" t="str">
        <f>CONCATENATE("1. Time Table for ",DATA!D3,".")</f>
        <v>1. Time Table for SSC Public Examinations, April -2023.</v>
      </c>
      <c r="C24" s="24"/>
      <c r="D24" s="24"/>
      <c r="E24" s="24"/>
      <c r="F24" s="24"/>
      <c r="G24" s="24"/>
      <c r="H24" s="24"/>
    </row>
    <row r="25" spans="2:8" x14ac:dyDescent="0.25">
      <c r="B25" s="24"/>
      <c r="C25" s="24"/>
      <c r="D25" s="24"/>
      <c r="E25" s="24"/>
      <c r="F25" s="24"/>
      <c r="G25" s="24"/>
      <c r="H25" s="24"/>
    </row>
    <row r="26" spans="2:8" x14ac:dyDescent="0.25">
      <c r="B26" s="24"/>
      <c r="C26" s="24"/>
      <c r="D26" s="24"/>
      <c r="E26" s="24"/>
      <c r="F26" s="24"/>
      <c r="G26" s="24"/>
      <c r="H26" s="24"/>
    </row>
  </sheetData>
  <sheetProtection password="BE99" sheet="1" objects="1" scenarios="1" selectLockedCells="1"/>
  <customSheetViews>
    <customSheetView guid="{AF0439AB-2080-4EC3-AE84-ADEDB5C22699}" showGridLines="0" showRowCol="0">
      <selection activeCell="A10" sqref="A10"/>
      <pageMargins left="0.5" right="0.5" top="0.75" bottom="0.75" header="0.3" footer="0.3"/>
      <printOptions horizontalCentered="1"/>
      <pageSetup paperSize="9" orientation="portrait" verticalDpi="0" r:id="rId1"/>
    </customSheetView>
    <customSheetView guid="{35CC0BD3-9DCC-41D6-94B0-1EA8311A4D16}" showGridLines="0" showRowCol="0">
      <selection activeCell="A10" sqref="A10"/>
      <pageMargins left="0.5" right="0.5" top="0.75" bottom="0.75" header="0.3" footer="0.3"/>
      <printOptions horizontalCentered="1"/>
      <pageSetup paperSize="9" orientation="portrait" verticalDpi="0" r:id="rId2"/>
    </customSheetView>
  </customSheetViews>
  <mergeCells count="14">
    <mergeCell ref="E9:H9"/>
    <mergeCell ref="H4:H5"/>
    <mergeCell ref="B7:H7"/>
    <mergeCell ref="F10:H10"/>
    <mergeCell ref="B2:F2"/>
    <mergeCell ref="B3:F3"/>
    <mergeCell ref="B4:F4"/>
    <mergeCell ref="B5:F5"/>
    <mergeCell ref="B6:F6"/>
    <mergeCell ref="F11:H11"/>
    <mergeCell ref="B13:H13"/>
    <mergeCell ref="B14:H14"/>
    <mergeCell ref="B15:H15"/>
    <mergeCell ref="B16:H16"/>
  </mergeCells>
  <printOptions horizontalCentered="1"/>
  <pageMargins left="0.23622047244094491" right="0.39370078740157483" top="0.74803149606299213" bottom="0.74803149606299213" header="0.31496062992125984" footer="0.31496062992125984"/>
  <pageSetup paperSize="9" orientation="portrait" verticalDpi="0" r:id="rId3"/>
  <ignoredErrors>
    <ignoredError sqref="B9:H9 B3:H7 B11:H15 C10:H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25"/>
  <sheetViews>
    <sheetView showGridLines="0" showRowColHeaders="0" workbookViewId="0">
      <selection activeCell="G5" sqref="G5"/>
    </sheetView>
  </sheetViews>
  <sheetFormatPr defaultColWidth="9.109375" defaultRowHeight="13.8" x14ac:dyDescent="0.25"/>
  <cols>
    <col min="1" max="1" width="4" style="10" customWidth="1"/>
    <col min="2" max="2" width="3.33203125" style="10" customWidth="1"/>
    <col min="3" max="3" width="3" style="10" customWidth="1"/>
    <col min="4" max="4" width="3.6640625" style="10" customWidth="1"/>
    <col min="5" max="5" width="15.88671875" style="10" customWidth="1"/>
    <col min="6" max="6" width="20.109375" style="10" customWidth="1"/>
    <col min="7" max="7" width="36.6640625"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30</v>
      </c>
    </row>
    <row r="3" spans="1:10" x14ac:dyDescent="0.25">
      <c r="A3" s="81" t="s">
        <v>93</v>
      </c>
      <c r="B3" s="81"/>
      <c r="C3" s="81"/>
      <c r="D3" s="81"/>
      <c r="E3" s="81"/>
      <c r="F3" s="24"/>
      <c r="G3" s="86" t="str">
        <f>CONCATENATE(DATA!D21,".")</f>
        <v>Primary Health Centre, .</v>
      </c>
    </row>
    <row r="4" spans="1:10" x14ac:dyDescent="0.25">
      <c r="A4" s="81" t="str">
        <f>CONCATENATE("Centre No: ",DATA!D5,",")</f>
        <v>Centre No: 1536,</v>
      </c>
      <c r="B4" s="81"/>
      <c r="C4" s="81"/>
      <c r="D4" s="81"/>
      <c r="E4" s="81"/>
      <c r="F4" s="24"/>
      <c r="G4" s="86"/>
      <c r="J4" s="11"/>
    </row>
    <row r="5" spans="1:10" ht="33" customHeight="1" x14ac:dyDescent="0.25">
      <c r="A5" s="83" t="str">
        <f>CONCATENATE(DATA!D4,".")</f>
        <v>ZPH School, Peapully .</v>
      </c>
      <c r="B5" s="83"/>
      <c r="C5" s="83"/>
      <c r="D5" s="83"/>
      <c r="E5" s="83"/>
      <c r="F5" s="24"/>
      <c r="G5" s="24"/>
    </row>
    <row r="6" spans="1:10" ht="25.5" customHeight="1" x14ac:dyDescent="0.25">
      <c r="A6" s="94" t="str">
        <f>CONCATENATE("      ",DATA!D10,"                                                            ",DATA!E10)</f>
        <v xml:space="preserve">      01/S.S.C. Exams/ April 2023                                                            Dt. 01/04/2023</v>
      </c>
      <c r="B6" s="94"/>
      <c r="C6" s="94"/>
      <c r="D6" s="94"/>
      <c r="E6" s="94"/>
      <c r="F6" s="94"/>
      <c r="G6" s="94"/>
    </row>
    <row r="7" spans="1:10" x14ac:dyDescent="0.25">
      <c r="A7" s="24"/>
      <c r="B7" s="24" t="s">
        <v>15</v>
      </c>
      <c r="C7" s="24"/>
      <c r="D7" s="24"/>
      <c r="E7" s="24"/>
      <c r="F7" s="24"/>
      <c r="G7" s="24"/>
    </row>
    <row r="8" spans="1:10" ht="57.75" customHeight="1" x14ac:dyDescent="0.25">
      <c r="A8" s="24"/>
      <c r="B8" s="24"/>
      <c r="C8" s="25" t="s">
        <v>16</v>
      </c>
      <c r="D8" s="87" t="str">
        <f>CONCATENATE( DATA!D4," with Centre No: ",DATA!D5,", ",DATA!D6," Mandal, ",DATA!D7," District - ",DATA!D3," - Conduct of Examinations - Arrange adequate HA/ ANM - Request - Regarding")</f>
        <v>ZPH School, Peapully  with Centre No: 1536, Peapully Mandal, Kurnool District - SSC Public Examinations, April -2023 - Conduct of Examinations - Arrange adequate HA/ ANM - Request - Regarding</v>
      </c>
      <c r="E8" s="87"/>
      <c r="F8" s="87"/>
      <c r="G8" s="87"/>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x14ac:dyDescent="0.25">
      <c r="A11" s="24"/>
      <c r="B11" s="24"/>
      <c r="C11" s="24"/>
      <c r="D11" s="24"/>
      <c r="E11" s="24"/>
      <c r="F11" s="24"/>
      <c r="G11" s="24"/>
    </row>
    <row r="12" spans="1:10" ht="52.5" customHeight="1" x14ac:dyDescent="0.25">
      <c r="A12"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B12" s="87"/>
      <c r="C12" s="87"/>
      <c r="D12" s="87"/>
      <c r="E12" s="87"/>
      <c r="F12" s="87"/>
      <c r="G12" s="87"/>
    </row>
    <row r="13" spans="1:10" ht="63" customHeight="1" x14ac:dyDescent="0.25">
      <c r="A13" s="87" t="str">
        <f>CONCATENATE("                  In this connection I request to arrange adequate HA/ANM to look the children health Condition at ",DATA!D4," with Centre No: ", DATA!D5, ", ",DATA!D6," Mandal, ",DATA!D7," District  timing ",DATA!D12," In the examination dates. ")</f>
        <v xml:space="preserve">                  In this connection I request to arrange adequate HA/ANM to look the children health Condition at ZPH School, Peapully  with Centre No: 1536, Peapully Mandal, Kurnool District  timing from 09.30 AM to 12.15 Noon In the examination dates. </v>
      </c>
      <c r="B13" s="87"/>
      <c r="C13" s="87"/>
      <c r="D13" s="87"/>
      <c r="E13" s="87"/>
      <c r="F13" s="87"/>
      <c r="G13" s="87"/>
    </row>
    <row r="14" spans="1:10" ht="19.5" customHeight="1" x14ac:dyDescent="0.25">
      <c r="A14" s="93" t="s">
        <v>27</v>
      </c>
      <c r="B14" s="93"/>
      <c r="C14" s="93"/>
      <c r="D14" s="93"/>
      <c r="E14" s="93"/>
      <c r="F14" s="93"/>
      <c r="G14" s="93"/>
    </row>
    <row r="15" spans="1:10" x14ac:dyDescent="0.25">
      <c r="A15" s="85" t="s">
        <v>24</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
        <v>93</v>
      </c>
    </row>
    <row r="20" spans="1:7" x14ac:dyDescent="0.25">
      <c r="A20" s="24"/>
      <c r="B20" s="24"/>
      <c r="C20" s="24"/>
      <c r="D20" s="24"/>
      <c r="E20" s="24"/>
      <c r="F20" s="24"/>
      <c r="G20" s="28" t="str">
        <f>A4</f>
        <v>Centre No: 1536,</v>
      </c>
    </row>
    <row r="21" spans="1:7" ht="30" customHeight="1" x14ac:dyDescent="0.25">
      <c r="A21" s="24"/>
      <c r="B21" s="24"/>
      <c r="C21" s="24"/>
      <c r="D21" s="24"/>
      <c r="E21" s="24"/>
      <c r="F21" s="24"/>
      <c r="G21" s="28" t="str">
        <f>A5</f>
        <v>ZPH School, Peapully .</v>
      </c>
    </row>
    <row r="22" spans="1:7" x14ac:dyDescent="0.25">
      <c r="A22" s="32" t="s">
        <v>26</v>
      </c>
      <c r="B22" s="24"/>
      <c r="C22" s="24"/>
      <c r="D22" s="24"/>
      <c r="E22" s="24"/>
      <c r="F22" s="24"/>
      <c r="G22" s="27"/>
    </row>
    <row r="23" spans="1:7" x14ac:dyDescent="0.25">
      <c r="A23" s="32" t="str">
        <f>CONCATENATE("1. Time Table for ",DATA!D3,".")</f>
        <v>1. Time Table for SSC Public Examinations, April -2023.</v>
      </c>
      <c r="B23" s="24"/>
      <c r="C23" s="24"/>
      <c r="D23" s="24"/>
      <c r="E23" s="24"/>
      <c r="F23" s="24"/>
      <c r="G23" s="24"/>
    </row>
    <row r="24" spans="1:7" x14ac:dyDescent="0.25">
      <c r="A24" s="24"/>
      <c r="B24" s="24"/>
      <c r="C24" s="24"/>
      <c r="D24" s="24"/>
      <c r="E24" s="24"/>
      <c r="F24" s="24"/>
      <c r="G24" s="24"/>
    </row>
    <row r="25" spans="1:7" x14ac:dyDescent="0.25">
      <c r="A25" s="31"/>
      <c r="B25" s="31"/>
      <c r="C25" s="31"/>
      <c r="D25" s="31"/>
      <c r="E25" s="31"/>
      <c r="F25" s="31"/>
      <c r="G25" s="31"/>
    </row>
  </sheetData>
  <sheetProtection password="BE99" sheet="1" objects="1" scenarios="1" selectLockedCells="1"/>
  <customSheetViews>
    <customSheetView guid="{AF0439AB-2080-4EC3-AE84-ADEDB5C22699}" showGridLines="0" showRowCol="0">
      <selection activeCell="A9" sqref="A9"/>
      <pageMargins left="0.7" right="0.7" top="0.75" bottom="0.75" header="0.3" footer="0.3"/>
      <printOptions horizontalCentered="1"/>
      <pageSetup paperSize="9" orientation="portrait" verticalDpi="0" r:id="rId1"/>
    </customSheetView>
    <customSheetView guid="{35CC0BD3-9DCC-41D6-94B0-1EA8311A4D16}" showGridLines="0" showRowCol="0">
      <selection activeCell="A9" sqref="A9"/>
      <pageMargins left="0.7" right="0.7" top="0.75" bottom="0.75" header="0.3" footer="0.3"/>
      <printOptions horizontalCentered="1"/>
      <pageSetup paperSize="9" orientation="portrait" verticalDpi="0" r:id="rId2"/>
    </customSheetView>
  </customSheetViews>
  <mergeCells count="14">
    <mergeCell ref="D8:G8"/>
    <mergeCell ref="G3:G4"/>
    <mergeCell ref="A6:G6"/>
    <mergeCell ref="E9:G9"/>
    <mergeCell ref="A1:E1"/>
    <mergeCell ref="A2:E2"/>
    <mergeCell ref="A3:E3"/>
    <mergeCell ref="A4:E4"/>
    <mergeCell ref="A5:E5"/>
    <mergeCell ref="E10:G10"/>
    <mergeCell ref="A12:G12"/>
    <mergeCell ref="A13:G13"/>
    <mergeCell ref="A14:G14"/>
    <mergeCell ref="A15:G15"/>
  </mergeCells>
  <printOptions horizontalCentered="1"/>
  <pageMargins left="0.45" right="0.7" top="0.75" bottom="0.75" header="0.3" footer="0.3"/>
  <pageSetup paperSize="9"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24"/>
  <sheetViews>
    <sheetView showGridLines="0" showRowColHeaders="0" workbookViewId="0">
      <selection activeCell="G5" sqref="G5"/>
    </sheetView>
  </sheetViews>
  <sheetFormatPr defaultColWidth="9.109375" defaultRowHeight="13.8" x14ac:dyDescent="0.25"/>
  <cols>
    <col min="1" max="1" width="4" style="10" customWidth="1"/>
    <col min="2" max="2" width="3.33203125" style="10" customWidth="1"/>
    <col min="3" max="3" width="3" style="10" customWidth="1"/>
    <col min="4" max="4" width="3.109375" style="10" customWidth="1"/>
    <col min="5" max="5" width="19.77734375" style="10" customWidth="1"/>
    <col min="6" max="6" width="20.109375" style="10" customWidth="1"/>
    <col min="7" max="7" width="34.88671875" style="10" customWidth="1"/>
    <col min="8"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24" t="s">
        <v>31</v>
      </c>
    </row>
    <row r="3" spans="1:10" x14ac:dyDescent="0.25">
      <c r="A3" s="81" t="s">
        <v>93</v>
      </c>
      <c r="B3" s="81"/>
      <c r="C3" s="81"/>
      <c r="D3" s="81"/>
      <c r="E3" s="81"/>
      <c r="F3" s="24"/>
      <c r="G3" s="82" t="str">
        <f>CONCATENATE(DATA!D22,".")</f>
        <v>Tuggali.</v>
      </c>
    </row>
    <row r="4" spans="1:10" x14ac:dyDescent="0.25">
      <c r="A4" s="81" t="str">
        <f>CONCATENATE("Centre No: ",DATA!D5,",")</f>
        <v>Centre No: 1536,</v>
      </c>
      <c r="B4" s="81"/>
      <c r="C4" s="81"/>
      <c r="D4" s="81"/>
      <c r="E4" s="81"/>
      <c r="F4" s="24"/>
      <c r="G4" s="82"/>
      <c r="J4" s="11"/>
    </row>
    <row r="5" spans="1:10" ht="33" customHeight="1" x14ac:dyDescent="0.25">
      <c r="A5" s="83" t="str">
        <f>CONCATENATE(DATA!D4,".")</f>
        <v>ZPH School, Peapully .</v>
      </c>
      <c r="B5" s="83"/>
      <c r="C5" s="83"/>
      <c r="D5" s="83"/>
      <c r="E5" s="83"/>
      <c r="F5" s="24"/>
      <c r="G5" s="24"/>
    </row>
    <row r="6" spans="1:10" ht="25.5" customHeight="1" x14ac:dyDescent="0.25">
      <c r="A6" s="92" t="str">
        <f>CONCATENATE("      ",DATA!D10,"                                                            ",DATA!E10)</f>
        <v xml:space="preserve">      01/S.S.C. Exams/ April 2023                                                            Dt. 01/04/2023</v>
      </c>
      <c r="B6" s="92"/>
      <c r="C6" s="92"/>
      <c r="D6" s="92"/>
      <c r="E6" s="92"/>
      <c r="F6" s="92"/>
      <c r="G6" s="92"/>
    </row>
    <row r="7" spans="1:10" x14ac:dyDescent="0.25">
      <c r="A7" s="24"/>
      <c r="B7" s="24" t="s">
        <v>15</v>
      </c>
      <c r="C7" s="24"/>
      <c r="D7" s="24"/>
      <c r="E7" s="24"/>
      <c r="F7" s="24"/>
      <c r="G7" s="24"/>
    </row>
    <row r="8" spans="1:10" ht="65.25" customHeight="1" x14ac:dyDescent="0.25">
      <c r="A8" s="24"/>
      <c r="B8" s="24"/>
      <c r="C8" s="25" t="s">
        <v>16</v>
      </c>
      <c r="D8" s="87" t="str">
        <f>CONCATENATE( DATA!D4," with Centre No: ",DATA!D5,", ",DATA!D6," Mandal, ",DATA!D7," District - ",DATA!D3," - Conduct of Examinations -Booking of Answer Scripts Under Speed Post System to the Spot valuation centre’s without affixing any service postage  - Request- Regarding")</f>
        <v>ZPH School, Peapully  with Centre No: 1536, Peapully Mandal, Kurnool District - SSC Public Examinations, April -2023 - Conduct of Examinations -Booking of Answer Scripts Under Speed Post System to the Spot valuation centre’s without affixing any service postage  - Request- Regarding</v>
      </c>
      <c r="E8" s="87"/>
      <c r="F8" s="87"/>
      <c r="G8" s="87"/>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x14ac:dyDescent="0.25">
      <c r="A11" s="24"/>
      <c r="B11" s="24"/>
      <c r="C11" s="24"/>
      <c r="D11" s="24"/>
      <c r="E11" s="24"/>
      <c r="F11" s="24"/>
      <c r="G11" s="24"/>
    </row>
    <row r="12" spans="1:10" ht="52.5" customHeight="1" x14ac:dyDescent="0.25">
      <c r="A12" s="87" t="str">
        <f>CONCATENATE("                 In the References 1st &amp; 2nd Cited above , The ",DATA!D3," will be conducted ",DATA!D11,".The timings of the Examinations are ",DATA!D12,". The Centre Capacity is ",DATA!D13,".")</f>
        <v xml:space="preserve">                 In the References 1st &amp; 2nd Cited above , The SSC Public Examinations, April -2023 will be conducted From 03-04-2023 to 18-04-2023.The timings of the Examinations are from 09.30 AM to 12.15 Noon. The Centre Capacity is 136.</v>
      </c>
      <c r="B12" s="87"/>
      <c r="C12" s="87"/>
      <c r="D12" s="87"/>
      <c r="E12" s="87"/>
      <c r="F12" s="87"/>
      <c r="G12" s="87"/>
    </row>
    <row r="13" spans="1:10" ht="35.25" customHeight="1" x14ac:dyDescent="0.25">
      <c r="A13" s="87" t="s">
        <v>32</v>
      </c>
      <c r="B13" s="87"/>
      <c r="C13" s="87"/>
      <c r="D13" s="87"/>
      <c r="E13" s="87"/>
      <c r="F13" s="87"/>
      <c r="G13" s="87"/>
    </row>
    <row r="14" spans="1:10" ht="19.5" customHeight="1" x14ac:dyDescent="0.25">
      <c r="A14" s="82" t="s">
        <v>27</v>
      </c>
      <c r="B14" s="82"/>
      <c r="C14" s="82"/>
      <c r="D14" s="82"/>
      <c r="E14" s="82"/>
      <c r="F14" s="82"/>
      <c r="G14" s="82"/>
    </row>
    <row r="15" spans="1:10" x14ac:dyDescent="0.25">
      <c r="A15" s="85" t="s">
        <v>24</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
        <v>93</v>
      </c>
    </row>
    <row r="20" spans="1:7" x14ac:dyDescent="0.25">
      <c r="A20" s="24"/>
      <c r="B20" s="24"/>
      <c r="C20" s="24"/>
      <c r="D20" s="24"/>
      <c r="E20" s="24"/>
      <c r="F20" s="24"/>
      <c r="G20" s="28" t="str">
        <f>A4</f>
        <v>Centre No: 1536,</v>
      </c>
    </row>
    <row r="21" spans="1:7" ht="30" customHeight="1" x14ac:dyDescent="0.25">
      <c r="A21" s="24"/>
      <c r="B21" s="24"/>
      <c r="C21" s="24"/>
      <c r="D21" s="24"/>
      <c r="E21" s="24"/>
      <c r="F21" s="24"/>
      <c r="G21" s="28" t="str">
        <f>A5</f>
        <v>ZPH School, Peapully .</v>
      </c>
    </row>
    <row r="22" spans="1:7" x14ac:dyDescent="0.25">
      <c r="A22" s="24" t="s">
        <v>26</v>
      </c>
      <c r="B22" s="24"/>
      <c r="C22" s="24"/>
      <c r="D22" s="24"/>
      <c r="E22" s="24"/>
      <c r="F22" s="24"/>
      <c r="G22" s="27"/>
    </row>
    <row r="23" spans="1:7" x14ac:dyDescent="0.25">
      <c r="A23" s="24" t="str">
        <f>CONCATENATE("1. Time Table for ",DATA!D3,".")</f>
        <v>1. Time Table for SSC Public Examinations, April -2023.</v>
      </c>
      <c r="B23" s="24"/>
      <c r="C23" s="24"/>
      <c r="D23" s="24"/>
      <c r="E23" s="24"/>
      <c r="F23" s="24"/>
      <c r="G23" s="24"/>
    </row>
    <row r="24" spans="1:7" x14ac:dyDescent="0.25">
      <c r="A24" s="9"/>
      <c r="B24" s="9"/>
      <c r="C24" s="9"/>
      <c r="D24" s="9"/>
      <c r="E24" s="9"/>
      <c r="F24" s="9"/>
      <c r="G24" s="9"/>
    </row>
  </sheetData>
  <sheetProtection password="BE99" sheet="1" objects="1" scenarios="1" selectLockedCells="1"/>
  <customSheetViews>
    <customSheetView guid="{AF0439AB-2080-4EC3-AE84-ADEDB5C22699}" showGridLines="0" showRowCol="0">
      <selection activeCell="A8" sqref="A8"/>
      <pageMargins left="0.5" right="0.5" top="0.75" bottom="0.75" header="0.3" footer="0.3"/>
      <printOptions horizontalCentered="1"/>
      <pageSetup paperSize="9" orientation="portrait" verticalDpi="0" r:id="rId1"/>
    </customSheetView>
    <customSheetView guid="{35CC0BD3-9DCC-41D6-94B0-1EA8311A4D16}" showGridLines="0" showRowCol="0">
      <selection activeCell="A8" sqref="A8"/>
      <pageMargins left="0.5" right="0.5" top="0.75" bottom="0.75" header="0.3" footer="0.3"/>
      <printOptions horizontalCentered="1"/>
      <pageSetup paperSize="9" orientation="portrait" verticalDpi="0" r:id="rId2"/>
    </customSheetView>
  </customSheetViews>
  <mergeCells count="14">
    <mergeCell ref="A5:E5"/>
    <mergeCell ref="A1:E1"/>
    <mergeCell ref="A2:E2"/>
    <mergeCell ref="A3:E3"/>
    <mergeCell ref="G3:G4"/>
    <mergeCell ref="A4:E4"/>
    <mergeCell ref="A15:G15"/>
    <mergeCell ref="A6:G6"/>
    <mergeCell ref="D8:G8"/>
    <mergeCell ref="E9:G9"/>
    <mergeCell ref="E10:G10"/>
    <mergeCell ref="A12:G12"/>
    <mergeCell ref="A13:G13"/>
    <mergeCell ref="A14:G14"/>
  </mergeCells>
  <printOptions horizontalCentered="1"/>
  <pageMargins left="0.3" right="0.4" top="0.75" bottom="0.75" header="0.3" footer="0.3"/>
  <pageSetup paperSize="9"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J24"/>
  <sheetViews>
    <sheetView showGridLines="0" showRowColHeaders="0" workbookViewId="0">
      <selection activeCell="G5" sqref="G5"/>
    </sheetView>
  </sheetViews>
  <sheetFormatPr defaultColWidth="9.109375" defaultRowHeight="13.8" x14ac:dyDescent="0.25"/>
  <cols>
    <col min="1" max="1" width="4" style="10" customWidth="1"/>
    <col min="2" max="2" width="3.33203125" style="10" customWidth="1"/>
    <col min="3" max="3" width="3" style="10" customWidth="1"/>
    <col min="4" max="4" width="3.88671875" style="10" customWidth="1"/>
    <col min="5" max="5" width="15.88671875" style="10" customWidth="1"/>
    <col min="6" max="6" width="20.109375" style="10" customWidth="1"/>
    <col min="7" max="7" width="33.6640625" style="10" customWidth="1"/>
    <col min="8" max="8" width="12.21875" style="10" customWidth="1"/>
    <col min="9" max="16384" width="9.109375" style="10"/>
  </cols>
  <sheetData>
    <row r="1" spans="1:10" x14ac:dyDescent="0.25">
      <c r="A1" s="81" t="s">
        <v>11</v>
      </c>
      <c r="B1" s="81"/>
      <c r="C1" s="81"/>
      <c r="D1" s="81"/>
      <c r="E1" s="81"/>
      <c r="F1" s="24"/>
      <c r="G1" s="24" t="s">
        <v>13</v>
      </c>
    </row>
    <row r="2" spans="1:10" x14ac:dyDescent="0.25">
      <c r="A2" s="81" t="str">
        <f>CONCATENATE(DATA!D14,",")</f>
        <v>Sri M.Venkateswarlu,</v>
      </c>
      <c r="B2" s="81"/>
      <c r="C2" s="81"/>
      <c r="D2" s="81"/>
      <c r="E2" s="81"/>
      <c r="F2" s="24"/>
      <c r="G2" s="14" t="s">
        <v>107</v>
      </c>
      <c r="I2" s="18" t="s">
        <v>108</v>
      </c>
    </row>
    <row r="3" spans="1:10" x14ac:dyDescent="0.25">
      <c r="A3" s="81" t="s">
        <v>93</v>
      </c>
      <c r="B3" s="81"/>
      <c r="C3" s="81"/>
      <c r="D3" s="81"/>
      <c r="E3" s="81"/>
      <c r="F3" s="24"/>
      <c r="G3" s="15" t="s">
        <v>115</v>
      </c>
    </row>
    <row r="4" spans="1:10" x14ac:dyDescent="0.25">
      <c r="A4" s="81" t="str">
        <f>CONCATENATE("Centre No: ",DATA!D5,",")</f>
        <v>Centre No: 1536,</v>
      </c>
      <c r="B4" s="81"/>
      <c r="C4" s="81"/>
      <c r="D4" s="81"/>
      <c r="E4" s="81"/>
      <c r="F4" s="24"/>
      <c r="G4" s="29"/>
      <c r="J4" s="11"/>
    </row>
    <row r="5" spans="1:10" ht="33" customHeight="1" x14ac:dyDescent="0.25">
      <c r="A5" s="83" t="str">
        <f>CONCATENATE(DATA!D4,".")</f>
        <v>ZPH School, Peapully .</v>
      </c>
      <c r="B5" s="83"/>
      <c r="C5" s="83"/>
      <c r="D5" s="83"/>
      <c r="E5" s="83"/>
      <c r="F5" s="24"/>
      <c r="G5" s="24"/>
    </row>
    <row r="6" spans="1:10" ht="25.5" customHeight="1" x14ac:dyDescent="0.25">
      <c r="A6" s="92" t="str">
        <f>CONCATENATE("      ",DATA!D10,"                                                            ",DATA!E10)</f>
        <v xml:space="preserve">      01/S.S.C. Exams/ April 2023                                                            Dt. 01/04/2023</v>
      </c>
      <c r="B6" s="92"/>
      <c r="C6" s="92"/>
      <c r="D6" s="92"/>
      <c r="E6" s="92"/>
      <c r="F6" s="92"/>
      <c r="G6" s="92"/>
    </row>
    <row r="7" spans="1:10" x14ac:dyDescent="0.25">
      <c r="A7" s="24"/>
      <c r="B7" s="33" t="s">
        <v>15</v>
      </c>
      <c r="C7" s="24"/>
      <c r="D7" s="24"/>
      <c r="E7" s="24"/>
      <c r="F7" s="24"/>
      <c r="G7" s="24"/>
    </row>
    <row r="8" spans="1:10" ht="60" customHeight="1" x14ac:dyDescent="0.25">
      <c r="A8" s="24"/>
      <c r="B8" s="24"/>
      <c r="C8" s="25" t="s">
        <v>16</v>
      </c>
      <c r="D8" s="95" t="str">
        <f>CONCATENATE( DATA!D4," with Centre No: ",DATA!D5,", ",DATA!D6," Mandal, ",DATA!D7," District - ",DATA!D3," - Conduct of Examinations - Provide  one Office Subordinate and one waterman  - Request - Regarding.")</f>
        <v>ZPH School, Peapully  with Centre No: 1536, Peapully Mandal, Kurnool District - SSC Public Examinations, April -2023 - Conduct of Examinations - Provide  one Office Subordinate and one waterman  - Request - Regarding.</v>
      </c>
      <c r="E8" s="95"/>
      <c r="F8" s="95"/>
      <c r="G8" s="95"/>
    </row>
    <row r="9" spans="1:10" ht="30.75" customHeight="1" x14ac:dyDescent="0.25">
      <c r="A9" s="24"/>
      <c r="B9" s="24"/>
      <c r="C9" s="25" t="s">
        <v>21</v>
      </c>
      <c r="D9" s="26" t="s">
        <v>22</v>
      </c>
      <c r="E9" s="87" t="str">
        <f>CONCATENATE(DATA!D8," of the Director of the Govt. Examinations, Andhra Pradesh, Hyderabad. ")</f>
        <v xml:space="preserve">DGE,TS, LR NO:12/B-1/2014, Dated 02/03/2023 of the Director of the Govt. Examinations, Andhra Pradesh, Hyderabad. </v>
      </c>
      <c r="F9" s="87"/>
      <c r="G9" s="87"/>
    </row>
    <row r="10" spans="1:10" ht="32.25" customHeight="1" x14ac:dyDescent="0.25">
      <c r="A10" s="24"/>
      <c r="B10" s="24"/>
      <c r="C10" s="24"/>
      <c r="D10" s="26" t="s">
        <v>23</v>
      </c>
      <c r="E10" s="87" t="str">
        <f>CONCATENATE( DATA!D9," of the District Educational Officer,", DATA!D7)</f>
        <v xml:space="preserve"> of the District Educational Officer,Kurnool</v>
      </c>
      <c r="F10" s="87"/>
      <c r="G10" s="87"/>
    </row>
    <row r="11" spans="1:10" x14ac:dyDescent="0.25">
      <c r="A11" s="24"/>
      <c r="B11" s="24"/>
      <c r="C11" s="24"/>
      <c r="D11" s="24"/>
      <c r="E11" s="24"/>
      <c r="F11" s="24"/>
      <c r="G11" s="24"/>
    </row>
    <row r="12" spans="1:10" ht="54" customHeight="1" x14ac:dyDescent="0.25">
      <c r="A12" s="87" t="str">
        <f>CONCATENATE("                 In the References 1st &amp; 2nd Cited above , The ",DATA!D3," will be conducted ",DATA!D11,".The timings of the Examinations are ",DATA!D12,". ")</f>
        <v xml:space="preserve">                 In the References 1st &amp; 2nd Cited above , The SSC Public Examinations, April -2023 will be conducted From 03-04-2023 to 18-04-2023.The timings of the Examinations are from 09.30 AM to 12.15 Noon. </v>
      </c>
      <c r="B12" s="87"/>
      <c r="C12" s="87"/>
      <c r="D12" s="87"/>
      <c r="E12" s="87"/>
      <c r="F12" s="87"/>
      <c r="G12" s="87"/>
    </row>
    <row r="13" spans="1:10" ht="52.5" customHeight="1" x14ac:dyDescent="0.25">
      <c r="A13" s="87" t="str">
        <f>CONCATENATE("                  In this connection one Office Subordinate and one waterman are required to examination center at ",DATA!D4," with Centre No: ", DATA!D5,". Hence I requested to provide one Office Subordinate and one waterman of  our Office.")</f>
        <v xml:space="preserve">                  In this connection one Office Subordinate and one waterman are required to examination center at ZPH School, Peapully  with Centre No: 1536. Hence I requested to provide one Office Subordinate and one waterman of  our Office.</v>
      </c>
      <c r="B13" s="87"/>
      <c r="C13" s="87"/>
      <c r="D13" s="87"/>
      <c r="E13" s="87"/>
      <c r="F13" s="87"/>
      <c r="G13" s="87"/>
      <c r="H13" s="12"/>
      <c r="I13" s="13"/>
    </row>
    <row r="14" spans="1:10" ht="19.5" customHeight="1" x14ac:dyDescent="0.25">
      <c r="A14" s="82" t="s">
        <v>27</v>
      </c>
      <c r="B14" s="82"/>
      <c r="C14" s="82"/>
      <c r="D14" s="82"/>
      <c r="E14" s="82"/>
      <c r="F14" s="82"/>
      <c r="G14" s="82"/>
    </row>
    <row r="15" spans="1:10" x14ac:dyDescent="0.25">
      <c r="A15" s="85" t="s">
        <v>92</v>
      </c>
      <c r="B15" s="85"/>
      <c r="C15" s="85"/>
      <c r="D15" s="85"/>
      <c r="E15" s="85"/>
      <c r="F15" s="85"/>
      <c r="G15" s="85"/>
    </row>
    <row r="16" spans="1:10" ht="10.5" customHeight="1" x14ac:dyDescent="0.25">
      <c r="A16" s="24"/>
      <c r="B16" s="24"/>
      <c r="C16" s="24"/>
      <c r="D16" s="24"/>
      <c r="E16" s="24"/>
      <c r="F16" s="24"/>
      <c r="G16" s="24"/>
    </row>
    <row r="17" spans="1:7" x14ac:dyDescent="0.25">
      <c r="A17" s="24"/>
      <c r="B17" s="24"/>
      <c r="C17" s="24"/>
      <c r="D17" s="24"/>
      <c r="E17" s="24"/>
      <c r="F17" s="24"/>
      <c r="G17" s="27" t="s">
        <v>25</v>
      </c>
    </row>
    <row r="18" spans="1:7" ht="21.75" customHeight="1" x14ac:dyDescent="0.25">
      <c r="A18" s="24"/>
      <c r="B18" s="24"/>
      <c r="C18" s="24"/>
      <c r="D18" s="24"/>
      <c r="E18" s="24"/>
      <c r="F18" s="24"/>
      <c r="G18" s="27"/>
    </row>
    <row r="19" spans="1:7" x14ac:dyDescent="0.25">
      <c r="A19" s="24"/>
      <c r="B19" s="24"/>
      <c r="C19" s="24"/>
      <c r="D19" s="24"/>
      <c r="E19" s="24"/>
      <c r="F19" s="24"/>
      <c r="G19" s="28" t="s">
        <v>93</v>
      </c>
    </row>
    <row r="20" spans="1:7" x14ac:dyDescent="0.25">
      <c r="A20" s="24"/>
      <c r="B20" s="24"/>
      <c r="C20" s="24"/>
      <c r="D20" s="24"/>
      <c r="E20" s="24"/>
      <c r="F20" s="24"/>
      <c r="G20" s="28" t="str">
        <f>A4</f>
        <v>Centre No: 1536,</v>
      </c>
    </row>
    <row r="21" spans="1:7" ht="30" customHeight="1" x14ac:dyDescent="0.25">
      <c r="A21" s="24"/>
      <c r="B21" s="24"/>
      <c r="C21" s="24"/>
      <c r="D21" s="24"/>
      <c r="E21" s="24"/>
      <c r="F21" s="24"/>
      <c r="G21" s="28" t="str">
        <f>A5</f>
        <v>ZPH School, Peapully .</v>
      </c>
    </row>
    <row r="22" spans="1:7" x14ac:dyDescent="0.25">
      <c r="A22" s="34" t="s">
        <v>26</v>
      </c>
      <c r="B22" s="34"/>
      <c r="C22" s="24"/>
      <c r="D22" s="24"/>
      <c r="E22" s="24"/>
      <c r="F22" s="24"/>
      <c r="G22" s="27"/>
    </row>
    <row r="23" spans="1:7" x14ac:dyDescent="0.25">
      <c r="A23" s="34" t="str">
        <f>CONCATENATE("1. Time Table for ",DATA!D3,".")</f>
        <v>1. Time Table for SSC Public Examinations, April -2023.</v>
      </c>
      <c r="B23" s="34"/>
      <c r="C23" s="24"/>
      <c r="D23" s="24"/>
      <c r="E23" s="24"/>
      <c r="F23" s="24"/>
      <c r="G23" s="24"/>
    </row>
    <row r="24" spans="1:7" x14ac:dyDescent="0.25">
      <c r="A24" s="24"/>
      <c r="B24" s="24"/>
      <c r="C24" s="24"/>
      <c r="D24" s="24"/>
      <c r="E24" s="24"/>
      <c r="F24" s="24"/>
      <c r="G24" s="24"/>
    </row>
  </sheetData>
  <sheetProtection password="BE99" sheet="1" objects="1" scenarios="1" selectLockedCells="1"/>
  <customSheetViews>
    <customSheetView guid="{AF0439AB-2080-4EC3-AE84-ADEDB5C22699}" showPageBreaks="1" showGridLines="0" showRowCol="0" printArea="1">
      <selection activeCell="A10" sqref="A10"/>
      <pageMargins left="0.7" right="0.7" top="0.75" bottom="0.75" header="0.3" footer="0.3"/>
      <printOptions horizontalCentered="1"/>
      <pageSetup paperSize="9" orientation="portrait" r:id="rId1"/>
    </customSheetView>
    <customSheetView guid="{35CC0BD3-9DCC-41D6-94B0-1EA8311A4D16}" showGridLines="0" showRowCol="0">
      <selection activeCell="A10" sqref="A10"/>
      <pageMargins left="0.7" right="0.7" top="0.75" bottom="0.75" header="0.3" footer="0.3"/>
      <printOptions horizontalCentered="1"/>
      <pageSetup paperSize="9" orientation="portrait" r:id="rId2"/>
    </customSheetView>
  </customSheetViews>
  <mergeCells count="13">
    <mergeCell ref="A15:G15"/>
    <mergeCell ref="D8:G8"/>
    <mergeCell ref="E9:G9"/>
    <mergeCell ref="E10:G10"/>
    <mergeCell ref="A12:G12"/>
    <mergeCell ref="A13:G13"/>
    <mergeCell ref="A14:G14"/>
    <mergeCell ref="A6:G6"/>
    <mergeCell ref="A1:E1"/>
    <mergeCell ref="A2:E2"/>
    <mergeCell ref="A3:E3"/>
    <mergeCell ref="A4:E4"/>
    <mergeCell ref="A5:E5"/>
  </mergeCells>
  <printOptions horizontalCentered="1"/>
  <pageMargins left="0.39370078740157483" right="0.70866141732283472" top="0.74803149606299213" bottom="0.7480314960629921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DATA</vt:lpstr>
      <vt:lpstr>School</vt:lpstr>
      <vt:lpstr>Anl</vt:lpstr>
      <vt:lpstr>E.Centre</vt:lpstr>
      <vt:lpstr>ThasilDhar</vt:lpstr>
      <vt:lpstr>SHO</vt:lpstr>
      <vt:lpstr>Medical</vt:lpstr>
      <vt:lpstr>Postoffice</vt:lpstr>
      <vt:lpstr>OS</vt:lpstr>
      <vt:lpstr>MEO</vt:lpstr>
      <vt:lpstr>DEO</vt:lpstr>
      <vt:lpstr>Additional Budget</vt:lpstr>
      <vt:lpstr>P.E. Meterial</vt:lpstr>
      <vt:lpstr>Anl!Print_Area</vt:lpstr>
      <vt:lpstr>DEO!Print_Area</vt:lpstr>
      <vt:lpstr>E.Centre!Print_Area</vt:lpstr>
      <vt:lpstr>Medical!Print_Area</vt:lpstr>
      <vt:lpstr>MEO!Print_Area</vt:lpstr>
      <vt:lpstr>OS!Print_Area</vt:lpstr>
      <vt:lpstr>'P.E. Meterial'!Print_Area</vt:lpstr>
      <vt:lpstr>Postoffice!Print_Area</vt:lpstr>
      <vt:lpstr>School!Print_Area</vt:lpstr>
      <vt:lpstr>SHO!Print_Area</vt:lpstr>
      <vt:lpstr>ThasilDhar!Print_Area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Ramanjaneyulu C</dc:creator>
  <cp:lastModifiedBy>Ramanjaneyulu C</cp:lastModifiedBy>
  <cp:lastPrinted>2022-04-23T12:22:42Z</cp:lastPrinted>
  <dcterms:created xsi:type="dcterms:W3CDTF">2006-09-16T00:00:00Z</dcterms:created>
  <dcterms:modified xsi:type="dcterms:W3CDTF">2023-03-20T13:12:26Z</dcterms:modified>
</cp:coreProperties>
</file>